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45" windowHeight="4935" activeTab="2"/>
  </bookViews>
  <sheets>
    <sheet name="položky" sheetId="1" r:id="rId1"/>
    <sheet name="akce" sheetId="2" r:id="rId2"/>
    <sheet name="kapitoly" sheetId="3" r:id="rId3"/>
    <sheet name="požadavky" sheetId="4" r:id="rId4"/>
    <sheet name="Účel" sheetId="5" r:id="rId5"/>
    <sheet name="výdaje" sheetId="6" r:id="rId6"/>
    <sheet name="příjmy" sheetId="7" r:id="rId7"/>
    <sheet name="Výhled" sheetId="8" r:id="rId8"/>
  </sheets>
  <definedNames>
    <definedName name="_xlnm.Print_Area" localSheetId="7">'Výhled'!$A:$IV</definedName>
  </definedNames>
  <calcPr fullCalcOnLoad="1"/>
</workbook>
</file>

<file path=xl/comments4.xml><?xml version="1.0" encoding="utf-8"?>
<comments xmlns="http://schemas.openxmlformats.org/spreadsheetml/2006/main">
  <authors>
    <author>Ing. Linhart</author>
  </authors>
  <commentList>
    <comment ref="C31" authorId="0">
      <text>
        <r>
          <rPr>
            <b/>
            <sz val="8"/>
            <rFont val="Tahoma"/>
            <family val="0"/>
          </rPr>
          <t>Ing. Linhart:</t>
        </r>
        <r>
          <rPr>
            <sz val="8"/>
            <rFont val="Tahoma"/>
            <family val="0"/>
          </rPr>
          <t xml:space="preserve">
280</t>
        </r>
      </text>
    </comment>
  </commentList>
</comments>
</file>

<file path=xl/sharedStrings.xml><?xml version="1.0" encoding="utf-8"?>
<sst xmlns="http://schemas.openxmlformats.org/spreadsheetml/2006/main" count="1930" uniqueCount="1015">
  <si>
    <t>v tis Kč</t>
  </si>
  <si>
    <t>Daně</t>
  </si>
  <si>
    <t>ze závislé</t>
  </si>
  <si>
    <t>z příjmů</t>
  </si>
  <si>
    <t>z nemovi-</t>
  </si>
  <si>
    <t>Poplatky</t>
  </si>
  <si>
    <t xml:space="preserve">Správní </t>
  </si>
  <si>
    <t xml:space="preserve">Poplatky </t>
  </si>
  <si>
    <t>Skládko</t>
  </si>
  <si>
    <t>Znečištění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</si>
  <si>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</si>
  <si>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</si>
  <si>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</si>
  <si>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</si>
  <si>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</si>
  <si>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</si>
  <si>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</si>
  <si>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</si>
  <si>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</si>
  <si>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</si>
  <si>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</si>
  <si>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</si>
  <si>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</si>
  <si>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</si>
  <si>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</si>
  <si>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</si>
  <si>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</si>
  <si>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</si>
  <si>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</si>
  <si>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</si>
  <si>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</si>
  <si>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</si>
  <si>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</si>
  <si>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</si>
  <si>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</si>
  <si>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</si>
  <si>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</si>
  <si>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</si>
  <si>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</si>
  <si>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</si>
  <si>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</si>
  <si>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</si>
  <si>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Materiál</t>
  </si>
  <si>
    <t>Potrav.</t>
  </si>
  <si>
    <t>Prádlo</t>
  </si>
  <si>
    <t>Knihy,účet.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</si>
  <si>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</si>
  <si>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</si>
  <si>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</si>
  <si>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</si>
  <si>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</si>
  <si>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</si>
  <si>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</si>
  <si>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</si>
  <si>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Vrácení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</si>
  <si>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</si>
  <si>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</si>
  <si>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</si>
  <si>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</si>
  <si>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</si>
  <si>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</si>
  <si>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</si>
  <si>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</si>
  <si>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</si>
  <si>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</si>
  <si>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</si>
  <si>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</si>
  <si>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</si>
  <si>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</si>
  <si>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</si>
  <si>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</si>
  <si>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</si>
  <si>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</si>
  <si>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Neinv.</t>
  </si>
  <si>
    <t>Soc.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</si>
  <si>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</si>
  <si>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</si>
  <si>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</si>
  <si>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</si>
  <si>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</si>
  <si>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</si>
  <si>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</si>
  <si>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</si>
  <si>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</si>
  <si>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</si>
  <si>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</si>
  <si>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</si>
  <si>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</si>
  <si>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</si>
  <si>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</si>
  <si>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</si>
  <si>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tosti</t>
  </si>
  <si>
    <t>131+133</t>
  </si>
  <si>
    <t>poplatky</t>
  </si>
  <si>
    <t>za automaty</t>
  </si>
  <si>
    <t>vání</t>
  </si>
  <si>
    <t>živ.prostř.</t>
  </si>
  <si>
    <t>a rekreační</t>
  </si>
  <si>
    <t>z veř.pros.</t>
  </si>
  <si>
    <t>vstupného</t>
  </si>
  <si>
    <t>ubytování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</si>
  <si>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</si>
  <si>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</si>
  <si>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</si>
  <si>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</si>
  <si>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</si>
  <si>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</si>
  <si>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</si>
  <si>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</si>
  <si>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</si>
  <si>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půjček</t>
  </si>
  <si>
    <t>dotace</t>
  </si>
  <si>
    <t>ostatní</t>
  </si>
  <si>
    <r>
      <t xml:space="preserve">     </t>
    </r>
    <r>
      <rPr>
        <b/>
        <sz val="10"/>
        <rFont val="Arial CE"/>
        <family val="2"/>
      </rPr>
      <t>OkÚ</t>
    </r>
  </si>
  <si>
    <t xml:space="preserve"> +odvody</t>
  </si>
  <si>
    <t>služba</t>
  </si>
  <si>
    <t>pojištění</t>
  </si>
  <si>
    <t>pojistné</t>
  </si>
  <si>
    <t>pomůcky</t>
  </si>
  <si>
    <t>k prodeji</t>
  </si>
  <si>
    <t>energie</t>
  </si>
  <si>
    <t>paliva</t>
  </si>
  <si>
    <t>tepla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</si>
  <si>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</si>
  <si>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</si>
  <si>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</si>
  <si>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</si>
  <si>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</si>
  <si>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</si>
  <si>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</si>
  <si>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</si>
  <si>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</si>
  <si>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</si>
  <si>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</si>
  <si>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</si>
  <si>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fond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</si>
  <si>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</si>
  <si>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</si>
  <si>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</si>
  <si>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</si>
  <si>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</si>
  <si>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</si>
  <si>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</si>
  <si>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</si>
  <si>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</si>
  <si>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</si>
  <si>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2329+2223</t>
  </si>
  <si>
    <t>4121+4116</t>
  </si>
  <si>
    <t>311+312</t>
  </si>
  <si>
    <t>3119,3122</t>
  </si>
  <si>
    <t>511+512</t>
  </si>
  <si>
    <t>5116+5119</t>
  </si>
  <si>
    <t>5181, 5189</t>
  </si>
  <si>
    <t>5909,  5321</t>
  </si>
  <si>
    <t>5511,5622,5660</t>
  </si>
  <si>
    <t>rozp.</t>
  </si>
  <si>
    <t>702 Vodní hospodářství</t>
  </si>
  <si>
    <t>0301 Vodní nádrže a vod.zařízení</t>
  </si>
  <si>
    <t>0302 Městská skládka</t>
  </si>
  <si>
    <t>710 Doprava</t>
  </si>
  <si>
    <t>0305 Komunikace</t>
  </si>
  <si>
    <t>0306 Ostatní doprava</t>
  </si>
  <si>
    <t>714 Školství</t>
  </si>
  <si>
    <t>0311 1. MŠ</t>
  </si>
  <si>
    <t>0312 2. MŠ</t>
  </si>
  <si>
    <t>0313 Základní škola</t>
  </si>
  <si>
    <t>0314 Školní jídelna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</si>
  <si>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</si>
  <si>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</si>
  <si>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</si>
  <si>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</si>
  <si>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</si>
  <si>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</si>
  <si>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0344 Ostatní kultura</t>
  </si>
  <si>
    <t>719 Vnitřní správa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</si>
  <si>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</si>
  <si>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</si>
  <si>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</si>
  <si>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</si>
  <si>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</si>
  <si>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</si>
  <si>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</si>
  <si>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</si>
  <si>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</si>
  <si>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</si>
  <si>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739 Místní hospodářství</t>
  </si>
  <si>
    <t>740 Výstavba</t>
  </si>
  <si>
    <t>0395 DPS Krásná Lípa</t>
  </si>
  <si>
    <t>741 Všeobecná pokladní správa</t>
  </si>
  <si>
    <t>v 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</si>
  <si>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</si>
  <si>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</si>
  <si>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</si>
  <si>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</si>
  <si>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školství, územ.vyr. dotace)</t>
  </si>
  <si>
    <t xml:space="preserve">Dotace-refundace VPP </t>
  </si>
  <si>
    <t>Správní a jiné poplatky 131+133+134</t>
  </si>
  <si>
    <t>Příjmy investičního - účelově vázaného - rozpočtu</t>
  </si>
  <si>
    <t xml:space="preserve">Přebytek  roku </t>
  </si>
  <si>
    <t>Příjmy na financování</t>
  </si>
  <si>
    <t>Odpisy centrální kotelny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</si>
  <si>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</si>
  <si>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</si>
  <si>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</si>
  <si>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</si>
  <si>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</si>
  <si>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</si>
  <si>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</si>
  <si>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</si>
  <si>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</si>
  <si>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</si>
  <si>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</si>
  <si>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</si>
  <si>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</si>
  <si>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</si>
  <si>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</si>
  <si>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</si>
  <si>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>Ostatní neinvestiční výdaje  5909, 5321</t>
  </si>
  <si>
    <t>Výdaje investičního - účelově vázaného - rozpočtu</t>
  </si>
  <si>
    <t>I.rozpočtová rezerva  0390 6129</t>
  </si>
  <si>
    <t>Celkem</t>
  </si>
  <si>
    <t xml:space="preserve">0383 Technické služby </t>
  </si>
  <si>
    <t>741 Všeobecná pokl.správa</t>
  </si>
  <si>
    <t>Popis požadavku</t>
  </si>
  <si>
    <t>CELKEM</t>
  </si>
  <si>
    <t>514 úroky v tis.Kč</t>
  </si>
  <si>
    <t>Číslo</t>
  </si>
  <si>
    <t>RO</t>
  </si>
  <si>
    <t>položky</t>
  </si>
  <si>
    <t>Financování-úvěry v tis.Kč</t>
  </si>
  <si>
    <t>515 nákupy  v tis.Kč</t>
  </si>
  <si>
    <t>5153-plyn</t>
  </si>
  <si>
    <t>5159-vrácení tepla</t>
  </si>
  <si>
    <t>Nedaňové příjmy třída 2 v tis.Kč</t>
  </si>
  <si>
    <t xml:space="preserve">Číslo </t>
  </si>
  <si>
    <t>511, 512 mzdové prostředky a odvody (SP,ZP) v tis.Kč</t>
  </si>
  <si>
    <t>5111-mzdy</t>
  </si>
  <si>
    <t>ŠJ  3         0314</t>
  </si>
  <si>
    <t>TS 12         0383</t>
  </si>
  <si>
    <t>5112-OOV</t>
  </si>
  <si>
    <t>2.MŠ           0312</t>
  </si>
  <si>
    <t>ŠJ               0314</t>
  </si>
  <si>
    <t>ZŠ               0313</t>
  </si>
  <si>
    <t>Šk.př.1.MŠ   0315</t>
  </si>
  <si>
    <t>Šk.př.2.MŠ   0316</t>
  </si>
  <si>
    <t>PO               0351</t>
  </si>
  <si>
    <t>MěÚ             0353</t>
  </si>
  <si>
    <t>Propagace     0355</t>
  </si>
  <si>
    <t>DS                0357</t>
  </si>
  <si>
    <t>KD               0372</t>
  </si>
  <si>
    <t>TS                0383</t>
  </si>
  <si>
    <t>5116-civil.sl.+5119 ost.</t>
  </si>
  <si>
    <t>Ost.kultura    0344</t>
  </si>
  <si>
    <t>5121-SP</t>
  </si>
  <si>
    <t>Šk.při 1.MŠ   0315</t>
  </si>
  <si>
    <t>5122-ZP</t>
  </si>
  <si>
    <t xml:space="preserve">Šk.př.2.MŠ   0316    </t>
  </si>
  <si>
    <t>5128-pov.poj</t>
  </si>
  <si>
    <t>513 materiál v tis.Kč</t>
  </si>
  <si>
    <t>5131 potraviny</t>
  </si>
  <si>
    <t>1.MŠ            0311</t>
  </si>
  <si>
    <t>2.MŠ            0312</t>
  </si>
  <si>
    <t>ŠJ                0314</t>
  </si>
  <si>
    <t>Š.př.1.MŠ     0315</t>
  </si>
  <si>
    <t>Šk.př.2.MŠ    0316</t>
  </si>
  <si>
    <t>Propragace    0355</t>
  </si>
  <si>
    <t>Radnice         0356</t>
  </si>
  <si>
    <t>5138nák.zboží prodeji</t>
  </si>
  <si>
    <t>SPOZ          0342</t>
  </si>
  <si>
    <t>5139 materiál</t>
  </si>
  <si>
    <t>Měst.skládka   0302</t>
  </si>
  <si>
    <t>Komunikace  0305</t>
  </si>
  <si>
    <t>Šk.př.1MŠ    0315</t>
  </si>
  <si>
    <t>Šk.př.2MŠ    0316</t>
  </si>
  <si>
    <t>Šk.př.ŠD      0317</t>
  </si>
  <si>
    <t>Obj.v pronájmu   0358</t>
  </si>
  <si>
    <t>celkem</t>
  </si>
  <si>
    <t>5151-voda</t>
  </si>
  <si>
    <t>1.MŠ         0311</t>
  </si>
  <si>
    <t>2.MŠ         0312</t>
  </si>
  <si>
    <t>ZŠ             0313</t>
  </si>
  <si>
    <t>ŠJ             0314</t>
  </si>
  <si>
    <t>PO            0351</t>
  </si>
  <si>
    <t>Radnice     0356</t>
  </si>
  <si>
    <t>DS             0357</t>
  </si>
  <si>
    <t>Obj.v pronájmu  0358</t>
  </si>
  <si>
    <t>KD             0372</t>
  </si>
  <si>
    <t>TS              0383</t>
  </si>
  <si>
    <t>5154-elektrická energie</t>
  </si>
  <si>
    <t>5155-pevná paliva</t>
  </si>
  <si>
    <t>5156-PHM</t>
  </si>
  <si>
    <t>Měst.skládka  0302</t>
  </si>
  <si>
    <t>Komunikace   0305</t>
  </si>
  <si>
    <t>MěÚ          0353</t>
  </si>
  <si>
    <t>516 služby v tis.Kč</t>
  </si>
  <si>
    <t>5161 služby pošt</t>
  </si>
  <si>
    <t>ZŠ                0313</t>
  </si>
  <si>
    <t>Propagace    0355</t>
  </si>
  <si>
    <t>5162-telefony</t>
  </si>
  <si>
    <t>TS               0383</t>
  </si>
  <si>
    <t>5163-pojišt, bank.sl.</t>
  </si>
  <si>
    <t>PO                 0351</t>
  </si>
  <si>
    <t>5166-por. a práv.sl.</t>
  </si>
  <si>
    <t>5167-školení</t>
  </si>
  <si>
    <t>5168-služby</t>
  </si>
  <si>
    <t>výpočet.tech.</t>
  </si>
  <si>
    <t>5169-ost.služ. Strav.</t>
  </si>
  <si>
    <t>DS               0357</t>
  </si>
  <si>
    <t>517 ostatní nákupy  v tis.Kč</t>
  </si>
  <si>
    <t>5171-údržba</t>
  </si>
  <si>
    <t>1.MŠ              0311</t>
  </si>
  <si>
    <t>2.MŠ              0312</t>
  </si>
  <si>
    <t>ZŠ                  0313</t>
  </si>
  <si>
    <t>ŠJ                  0314</t>
  </si>
  <si>
    <t>Šk.př.ŠD         0317</t>
  </si>
  <si>
    <t>MěÚ               0353</t>
  </si>
  <si>
    <t>DS                  0357</t>
  </si>
  <si>
    <t>KD                  0372</t>
  </si>
  <si>
    <t>TS                   0383</t>
  </si>
  <si>
    <t>5173-cestovné</t>
  </si>
  <si>
    <t>MěÚ                0353</t>
  </si>
  <si>
    <t>5175-občerstvení</t>
  </si>
  <si>
    <t>SPOZ              0342</t>
  </si>
  <si>
    <t>5172-software</t>
  </si>
  <si>
    <t>5178-leasing</t>
  </si>
  <si>
    <t>519 neinvest.nákupy  v tis.Kč</t>
  </si>
  <si>
    <t>5193-dopr.obslužnost</t>
  </si>
  <si>
    <t>SPOZ             0342</t>
  </si>
  <si>
    <t>TS                  0383</t>
  </si>
  <si>
    <t>522 příspěvky  v tis.Kč</t>
  </si>
  <si>
    <t>5229-příspěvky</t>
  </si>
  <si>
    <t>518 poskytnuté zálohy  v tis.Kč</t>
  </si>
  <si>
    <t>5181-zálohy</t>
  </si>
  <si>
    <t>1.MŠ             0311</t>
  </si>
  <si>
    <t>2.MŠ             0312</t>
  </si>
  <si>
    <t>ZŠ                 0313</t>
  </si>
  <si>
    <t>ŠJ                 0314</t>
  </si>
  <si>
    <t>TS                 0383</t>
  </si>
  <si>
    <t>5182-záloha pokladně</t>
  </si>
  <si>
    <t>536 ostat.invest.transfery v tis.Kč</t>
  </si>
  <si>
    <t>5362, 5363</t>
  </si>
  <si>
    <t>pokuty, daně</t>
  </si>
  <si>
    <t>5366-finan.vypořádání</t>
  </si>
  <si>
    <t>5361-kolky</t>
  </si>
  <si>
    <t>PO                0351</t>
  </si>
  <si>
    <t>Ostatní nekapitál.investice v tis.Kč</t>
  </si>
  <si>
    <t>ostat.nekap.</t>
  </si>
  <si>
    <t>investice</t>
  </si>
  <si>
    <t>celkově</t>
  </si>
  <si>
    <t>PO              0351</t>
  </si>
  <si>
    <t>MěÚ            0353</t>
  </si>
  <si>
    <t>Ostatní položky rozpočtu  v tis.Kč</t>
  </si>
  <si>
    <t>5349-soc.fond</t>
  </si>
  <si>
    <t>MěÚ        0353</t>
  </si>
  <si>
    <t>5511-neinv.příspěvky</t>
  </si>
  <si>
    <t>5660-půjčky zaměst.</t>
  </si>
  <si>
    <t>5622-půjčky org.</t>
  </si>
  <si>
    <t>5410-soc.dávky</t>
  </si>
  <si>
    <t>5499-ostatní dávky</t>
  </si>
  <si>
    <t>5909-ost.neinv.výdaje</t>
  </si>
  <si>
    <t>5321-ostat.nenv.transf.</t>
  </si>
  <si>
    <t>ZŠ           0313</t>
  </si>
  <si>
    <t>61 Investice  v tis.Kč</t>
  </si>
  <si>
    <t>111+112+151 Daně v tis.Kč</t>
  </si>
  <si>
    <t>1111-daň ze závisl.činnosti</t>
  </si>
  <si>
    <t>1112-daň z příjmů FO</t>
  </si>
  <si>
    <t>1121-daň z příjmů PO</t>
  </si>
  <si>
    <t>1511-daň z nemovitosti</t>
  </si>
  <si>
    <t>131+133+134 Poplatky v tis.Kč</t>
  </si>
  <si>
    <t>1311 správní poplatky</t>
  </si>
  <si>
    <t>Objekty v pronáj.  0358</t>
  </si>
  <si>
    <t>1347 popl.za hrací autom.</t>
  </si>
  <si>
    <t>1333 skládkování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</si>
  <si>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</si>
  <si>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</si>
  <si>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</si>
  <si>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</si>
  <si>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</si>
  <si>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2111 z poskytování služeb</t>
  </si>
  <si>
    <t>1.MŠ                0311</t>
  </si>
  <si>
    <t>2.MŠ                0312</t>
  </si>
  <si>
    <t>ZŠ                    0313</t>
  </si>
  <si>
    <t>ŠJ                    0314</t>
  </si>
  <si>
    <t>MěÚ                 0353</t>
  </si>
  <si>
    <t>TS                    0383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</si>
  <si>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</si>
  <si>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</si>
  <si>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</si>
  <si>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</si>
  <si>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</si>
  <si>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</si>
  <si>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2132 pronájem</t>
  </si>
  <si>
    <t>ost.nemovitostí</t>
  </si>
  <si>
    <t>2141 příjmy</t>
  </si>
  <si>
    <t>2142 příjmy z dividend</t>
  </si>
  <si>
    <t>2210 pokuty</t>
  </si>
  <si>
    <t>2310 prodej neinv.maj.</t>
  </si>
  <si>
    <t>2329 ostat.</t>
  </si>
  <si>
    <t>nedaň.příjmy+2223</t>
  </si>
  <si>
    <t>Ostatní položky v tis.Kč</t>
  </si>
  <si>
    <t>Neinv.přij.dot.od obcí 4121</t>
  </si>
  <si>
    <t>neinv.přij.dot.ze SR  4116</t>
  </si>
  <si>
    <t>MěÚ              0353</t>
  </si>
  <si>
    <t>přebytek r.1999</t>
  </si>
  <si>
    <t>311, 312 Kapitálové příjmy v tis.Kč</t>
  </si>
  <si>
    <t>3111 prodej pozemků</t>
  </si>
  <si>
    <t>3112 prodej nemovitostí</t>
  </si>
  <si>
    <t>Dotace v tis.Kč</t>
  </si>
  <si>
    <t>1.MŠ                  0311</t>
  </si>
  <si>
    <t>2.MŠ                  0312</t>
  </si>
  <si>
    <t>ZŠ                      0313</t>
  </si>
  <si>
    <t>MěÚ                    0353</t>
  </si>
  <si>
    <t>Soc.péče            0373</t>
  </si>
  <si>
    <t>Městská skládka  0302</t>
  </si>
  <si>
    <t>1332 popl.za zneč.prostř.</t>
  </si>
  <si>
    <t>2322 pojistné náhrady</t>
  </si>
  <si>
    <t>ze psů</t>
  </si>
  <si>
    <t>příjmy,2324</t>
  </si>
  <si>
    <t>Příjmy z prodeje pozemků</t>
  </si>
  <si>
    <t>Škol.přísp.1.MŠ 0315</t>
  </si>
  <si>
    <t>Organizační složka</t>
  </si>
  <si>
    <t>Daně a poplatky 0361</t>
  </si>
  <si>
    <t>SSPD               0392</t>
  </si>
  <si>
    <t>Bytové hospod.   0380</t>
  </si>
  <si>
    <t>T-klub                0390</t>
  </si>
  <si>
    <t>Odpad.hospod.  0384</t>
  </si>
  <si>
    <t>Správa hřbitovů    0386</t>
  </si>
  <si>
    <t>Kino-kultur.dům  0341</t>
  </si>
  <si>
    <t>Knihovna            0343</t>
  </si>
  <si>
    <t>Ost.kultura         0344</t>
  </si>
  <si>
    <t>Propagace         0355</t>
  </si>
  <si>
    <t>Centrál.kotelna    0389</t>
  </si>
  <si>
    <t>Pozemky          0359</t>
  </si>
  <si>
    <t>Radnice            0356</t>
  </si>
  <si>
    <t>Ost.sport.zař.  0391</t>
  </si>
  <si>
    <t>Byt.hospod.       0380</t>
  </si>
  <si>
    <t>Správa hřbitovů   0386</t>
  </si>
  <si>
    <t>Nemocniční 6     0381</t>
  </si>
  <si>
    <t>Nemocniční 12a  0382</t>
  </si>
  <si>
    <t>Knihovna           0343</t>
  </si>
  <si>
    <t>Soc.fond MěÚ   0353</t>
  </si>
  <si>
    <t>Správa maj.města 0354</t>
  </si>
  <si>
    <t>Byt.hospod.   0380</t>
  </si>
  <si>
    <t>Rozpočt.rezerva 0364</t>
  </si>
  <si>
    <t>Prodej nemovitostí  0362</t>
  </si>
  <si>
    <t>PO                      0351</t>
  </si>
  <si>
    <t>Nemocniční 6       0381</t>
  </si>
  <si>
    <t>Knihovna       0343</t>
  </si>
  <si>
    <t>SSPD           0392</t>
  </si>
  <si>
    <t>T-klub          0390</t>
  </si>
  <si>
    <t>VO               0385</t>
  </si>
  <si>
    <t>Kino-kultur.dům     0341</t>
  </si>
  <si>
    <t>Centr.kotelna  0389</t>
  </si>
  <si>
    <t>Vodní nádrže  0301</t>
  </si>
  <si>
    <t>Kino-kultur.dům    0341</t>
  </si>
  <si>
    <t>Byt.hospod..    0380</t>
  </si>
  <si>
    <t>Kino-kultur.dům   0341</t>
  </si>
  <si>
    <t>Správa hřbitovů  0386</t>
  </si>
  <si>
    <t>Nemocniční 12a   0382</t>
  </si>
  <si>
    <t>Malé měst.stavby  0388</t>
  </si>
  <si>
    <t>Ost.kultura     0344</t>
  </si>
  <si>
    <t>Ostat.kultura  0344</t>
  </si>
  <si>
    <t>Vod.zař.         0301</t>
  </si>
  <si>
    <t>VO                0385</t>
  </si>
  <si>
    <t>Byt.hospod.    0380</t>
  </si>
  <si>
    <t>T-klub       .    0390</t>
  </si>
  <si>
    <t>Odpad.hospod.   0384</t>
  </si>
  <si>
    <t>Knihovna      0343</t>
  </si>
  <si>
    <t>Byt.hospod.  0380</t>
  </si>
  <si>
    <t>SSPD            0392</t>
  </si>
  <si>
    <t>T-klub           0390</t>
  </si>
  <si>
    <t>Nemocniční 6    0381</t>
  </si>
  <si>
    <t>Centr.kotelna   0389</t>
  </si>
  <si>
    <t>Nemocniční 6  0381</t>
  </si>
  <si>
    <t>Nemocniční 6   0381</t>
  </si>
  <si>
    <t>Propagace  0355</t>
  </si>
  <si>
    <t>Ost.kultura 0344</t>
  </si>
  <si>
    <t>SSPD        0392</t>
  </si>
  <si>
    <t>Byt.hospod.        0380</t>
  </si>
  <si>
    <t>T-klub     0390</t>
  </si>
  <si>
    <t>Centr.kotelna     0389</t>
  </si>
  <si>
    <t>Centr.kotelna    0389</t>
  </si>
  <si>
    <t>Byt.hospod.     0380</t>
  </si>
  <si>
    <t>VO             0385</t>
  </si>
  <si>
    <t>Byt.hospod.      0380</t>
  </si>
  <si>
    <t>T-klub         0390</t>
  </si>
  <si>
    <t>Prodej nemovitostí  0360</t>
  </si>
  <si>
    <t>Ost.doprava   0306</t>
  </si>
  <si>
    <t>Škol.př.1.MŠ  0315</t>
  </si>
  <si>
    <t>Škol.př.2.MŠ  0316</t>
  </si>
  <si>
    <t>Pozemky      0359</t>
  </si>
  <si>
    <t>SSPD          0392</t>
  </si>
  <si>
    <t xml:space="preserve">Správa hřbitovů   0386 </t>
  </si>
  <si>
    <t>Vod.nádrže a zař. 0301</t>
  </si>
  <si>
    <t>Centrál.kotelna   0389</t>
  </si>
  <si>
    <t>Vod.nádr.        0301</t>
  </si>
  <si>
    <t>Propagace       0355</t>
  </si>
  <si>
    <t>Ostat.kultura    0344</t>
  </si>
  <si>
    <t>SSPD              0392</t>
  </si>
  <si>
    <t>T-klub             0390</t>
  </si>
  <si>
    <t>VO                  0385</t>
  </si>
  <si>
    <t>Nemocniční 6      0381</t>
  </si>
  <si>
    <t>T-klub              0390</t>
  </si>
  <si>
    <t>Knihovna        0343</t>
  </si>
  <si>
    <t>Malé měst.stavby 0388</t>
  </si>
  <si>
    <t>Ost.doprava     0306</t>
  </si>
  <si>
    <t>Ost.kultura      0344</t>
  </si>
  <si>
    <t>Knihovna         0343</t>
  </si>
  <si>
    <t>Městs.skládka 0302</t>
  </si>
  <si>
    <t>Prodej nemovitostí 0360</t>
  </si>
  <si>
    <t>Centrál.kotelna  0389</t>
  </si>
  <si>
    <t>Soc.péče       0373</t>
  </si>
  <si>
    <t>Organizarční složka</t>
  </si>
  <si>
    <t>Vod.nádrže  0301</t>
  </si>
  <si>
    <t>Sociál.péče  0373</t>
  </si>
  <si>
    <t>Soc.péče  0373</t>
  </si>
  <si>
    <t>Ost.pr. a soc.věci 0374</t>
  </si>
  <si>
    <t>Odpad.hospod. 0384</t>
  </si>
  <si>
    <t>3112 prodej bytů</t>
  </si>
  <si>
    <t>Dotace OkÚ, ostatní</t>
  </si>
  <si>
    <t>SSPD 1+1VPP   0392</t>
  </si>
  <si>
    <t>Zař.pro sport     0391</t>
  </si>
  <si>
    <t xml:space="preserve">daň </t>
  </si>
  <si>
    <t>z DPH</t>
  </si>
  <si>
    <t>0343 Knihovna</t>
  </si>
  <si>
    <t>0351 PO Krásná Lípa</t>
  </si>
  <si>
    <t>0352 ZM</t>
  </si>
  <si>
    <t>0354 Správa majetku města</t>
  </si>
  <si>
    <t>0380 Bytové hospodářství</t>
  </si>
  <si>
    <t>0385 Veřejné osvětlení</t>
  </si>
  <si>
    <t>0384 Odpadové hospodářství</t>
  </si>
  <si>
    <t>0389 Centrální kotelna</t>
  </si>
  <si>
    <t>0386 Správa hřbitovů</t>
  </si>
  <si>
    <t xml:space="preserve">0381 Nemocniční 6/1137 </t>
  </si>
  <si>
    <t>0382 Nemocniční 12a/1149</t>
  </si>
  <si>
    <t>0387 Městská zeleň</t>
  </si>
  <si>
    <t>0388 Malé městské stavby</t>
  </si>
  <si>
    <t>0390 T-klub</t>
  </si>
  <si>
    <t>0391 Zaříz.pro sport a zájm.čin.</t>
  </si>
  <si>
    <t>0394 Výstavba</t>
  </si>
  <si>
    <t>0361Daně a poplatky</t>
  </si>
  <si>
    <t>0362 Prodej nemovitostí</t>
  </si>
  <si>
    <t>0363 Dotace (úz.vyr..)</t>
  </si>
  <si>
    <t>0364 Rozpočtová rezerva</t>
  </si>
  <si>
    <t>0301 Vod. nádrže a vod.zařízení</t>
  </si>
  <si>
    <t>0384 Odpad.hospodářství</t>
  </si>
  <si>
    <t>0391 Zař.pro sport a zájm.čin.</t>
  </si>
  <si>
    <t>0354 Správa maj.města</t>
  </si>
  <si>
    <t>0380 Byt.hospodářství</t>
  </si>
  <si>
    <t xml:space="preserve">0301 Vodní nádrže </t>
  </si>
  <si>
    <t>0315 Škol.přísp.1.MŠ</t>
  </si>
  <si>
    <t>0316 Škol.přísp. 2.MŠ</t>
  </si>
  <si>
    <t>0317 Škol.přísp. ŠD</t>
  </si>
  <si>
    <t>0355 Prop.a cest.ruch</t>
  </si>
  <si>
    <t>0358 Obj. v pronájmu</t>
  </si>
  <si>
    <t>0360 Prodej nem.</t>
  </si>
  <si>
    <t>0374 Ost. pr.a soc.věci</t>
  </si>
  <si>
    <t>0382 Nemocniční 12a</t>
  </si>
  <si>
    <t>0381 Nemocniční 6</t>
  </si>
  <si>
    <t>0388 Malé měst.stavby</t>
  </si>
  <si>
    <t>0364 Rozp. rezerva</t>
  </si>
  <si>
    <t>ZM               0352</t>
  </si>
  <si>
    <t>list č.1</t>
  </si>
  <si>
    <t>list č.2</t>
  </si>
  <si>
    <t>MěÚ 15 + 1 VPP 0353</t>
  </si>
  <si>
    <t>Prod.nemovitostí  0362</t>
  </si>
  <si>
    <t>Zař.pro sport    0391</t>
  </si>
  <si>
    <t>Správa maj.města  0354</t>
  </si>
  <si>
    <t>Městská zeleň     0387</t>
  </si>
  <si>
    <t>Městská zeleň    0387</t>
  </si>
  <si>
    <t>Splátka za prodej plynovodů  0354</t>
  </si>
  <si>
    <t>Příjmy z prodeje nemovitostí</t>
  </si>
  <si>
    <t>0353 Provoz MěÚ</t>
  </si>
  <si>
    <t>Příjmy z prodeje 33 b.j.Krásná Lípa</t>
  </si>
  <si>
    <t>Šk.př. ŠD      0317</t>
  </si>
  <si>
    <t>1122-daň z příj.PO město</t>
  </si>
  <si>
    <t>PO město</t>
  </si>
  <si>
    <t>Daně a poplatky  0361</t>
  </si>
  <si>
    <t>0393 VPP</t>
  </si>
  <si>
    <t>VPP              0393</t>
  </si>
  <si>
    <t>ŠJ 450ob     0314</t>
  </si>
  <si>
    <t>Zař.pro sport a záj.č.0391</t>
  </si>
  <si>
    <t>Přebytek roku  /zálohy na teplo/</t>
  </si>
  <si>
    <t>Přebytek roku /zálohy na teplo/</t>
  </si>
  <si>
    <t>1211-daň z DPH</t>
  </si>
  <si>
    <t>za odpad</t>
  </si>
  <si>
    <t>v Kč</t>
  </si>
  <si>
    <t>Bytové hospod. 0380</t>
  </si>
  <si>
    <t>Nemocniční 12a 0382</t>
  </si>
  <si>
    <t>Ostat.doprava  0306</t>
  </si>
  <si>
    <t>Zař.pro sport   0391</t>
  </si>
  <si>
    <t>VPP             0393</t>
  </si>
  <si>
    <t>Zař.pro sport  0391</t>
  </si>
  <si>
    <t>Ostatní práce a soc.věci  0374</t>
  </si>
  <si>
    <t>PO                   0351</t>
  </si>
  <si>
    <t>list č.3</t>
  </si>
  <si>
    <t>Kino-kultur.dům 1VPP  0341</t>
  </si>
  <si>
    <t xml:space="preserve"> </t>
  </si>
  <si>
    <t>Dary</t>
  </si>
  <si>
    <t>Správa mejetku města   0354</t>
  </si>
  <si>
    <t>DPS               0395</t>
  </si>
  <si>
    <t>Malé měst.stavby (veř.WC)  0388</t>
  </si>
  <si>
    <t>Výstavba      0394</t>
  </si>
  <si>
    <t>DPS             0395</t>
  </si>
  <si>
    <t>5329-neinv.transfery</t>
  </si>
  <si>
    <t>1337-poplatek za odpad</t>
  </si>
  <si>
    <t>Ostatní kultura     0344</t>
  </si>
  <si>
    <t>5492, 5194</t>
  </si>
  <si>
    <r>
      <t>Náhrady</t>
    </r>
    <r>
      <rPr>
        <i/>
        <sz val="10"/>
        <rFont val="Arial CE"/>
        <family val="2"/>
      </rPr>
      <t xml:space="preserve"> 5429</t>
    </r>
  </si>
  <si>
    <t>DPS                 0395</t>
  </si>
  <si>
    <t>5429-náhrady</t>
  </si>
  <si>
    <t>5194, 5492 dary</t>
  </si>
  <si>
    <t>Zař.pro sport.      0391</t>
  </si>
  <si>
    <t>Poj.náhr.</t>
  </si>
  <si>
    <t>Ost.2321</t>
  </si>
  <si>
    <t>2321-sponzorské dary</t>
  </si>
  <si>
    <t>DPS                  0395</t>
  </si>
  <si>
    <t>DPS              0395</t>
  </si>
  <si>
    <t>5136 knihy, učeb.pomůcky</t>
  </si>
  <si>
    <t>Ostat.práce soc.věci    0374</t>
  </si>
  <si>
    <t>2132, 2133</t>
  </si>
  <si>
    <t>Městská zeleň   0387</t>
  </si>
  <si>
    <t>Ostatní kultura   0344</t>
  </si>
  <si>
    <t>pro rok 2002</t>
  </si>
  <si>
    <t xml:space="preserve">Rozpočet </t>
  </si>
  <si>
    <t>r.2002</t>
  </si>
  <si>
    <t>Rozpočet r.2002 (tis.Kč)</t>
  </si>
  <si>
    <t>Poznámka</t>
  </si>
  <si>
    <t>2002</t>
  </si>
  <si>
    <t>snížení daně odv.městem</t>
  </si>
  <si>
    <t>snížení daně z přerozděl.</t>
  </si>
  <si>
    <t>kauce na nebyt.prostory</t>
  </si>
  <si>
    <t>kauce na byt</t>
  </si>
  <si>
    <t>kauce na prodej nem.</t>
  </si>
  <si>
    <t>spr.popl.VHP</t>
  </si>
  <si>
    <t>místní popl.VHP+výtěž.</t>
  </si>
  <si>
    <t>závislé na akcích inv.r.</t>
  </si>
  <si>
    <t>stravné</t>
  </si>
  <si>
    <t>tržba ze vstupného</t>
  </si>
  <si>
    <t>navýš.o DPS, zvýš.zál</t>
  </si>
  <si>
    <t>popl.za hry</t>
  </si>
  <si>
    <t>služby na hřbit.</t>
  </si>
  <si>
    <t>služby TS</t>
  </si>
  <si>
    <t>služby MIS</t>
  </si>
  <si>
    <t>služby MěÚ</t>
  </si>
  <si>
    <t>půjčovné v MK</t>
  </si>
  <si>
    <t>služby SMM</t>
  </si>
  <si>
    <t>zrušeno</t>
  </si>
  <si>
    <t>4% infl.</t>
  </si>
  <si>
    <t>3 HAUS. + 5 Tělocv.</t>
  </si>
  <si>
    <t>zhodnocování vol.fin.prostř.</t>
  </si>
  <si>
    <t>dividendy SČE</t>
  </si>
  <si>
    <t>prodej plynovodů</t>
  </si>
  <si>
    <t>545splátky v r.2002 + 50 prodej</t>
  </si>
  <si>
    <t>stát.podpora cca 24tis.měs.</t>
  </si>
  <si>
    <t>přebytek r.2001</t>
  </si>
  <si>
    <t>3119, 3122 ost.kapit.příjmy</t>
  </si>
  <si>
    <t>Podklad k návrhu RO 2002</t>
  </si>
  <si>
    <t>Byt. hospod.  6   0380</t>
  </si>
  <si>
    <t>Propagace 1        0355</t>
  </si>
  <si>
    <t>DPS 1 + 1  VPP   0395</t>
  </si>
  <si>
    <t>část mzdy p.Vávry</t>
  </si>
  <si>
    <t>správce tělocv., Hauserky</t>
  </si>
  <si>
    <t>118 NP+ 615 nájmy bez zvýš.</t>
  </si>
  <si>
    <t>infl.6%</t>
  </si>
  <si>
    <t>požadavek 142,5 tis.Kč</t>
  </si>
  <si>
    <t>požadavek 7 tis.Kč</t>
  </si>
  <si>
    <t>požadavek 16 tis.Kč</t>
  </si>
  <si>
    <t>požadavek 21,3 tis.Kč</t>
  </si>
  <si>
    <t>5137 DDHM</t>
  </si>
  <si>
    <t>požadavek 109 tis.Kč</t>
  </si>
  <si>
    <t>požadavek 15 tis.Kč</t>
  </si>
  <si>
    <t>požad.67 + 60 Hygiena</t>
  </si>
  <si>
    <t>požadavek 184 tis.kč</t>
  </si>
  <si>
    <t>požadavek 381 tis.Kč</t>
  </si>
  <si>
    <t>požadavek 25 tis.Kč</t>
  </si>
  <si>
    <t>požadavek 485 tis.Kč</t>
  </si>
  <si>
    <t>požadavek 60,5 tis.Kč</t>
  </si>
  <si>
    <t>požadavek 250 tis.Kč</t>
  </si>
  <si>
    <t>požadavek 20 tis.Kč</t>
  </si>
  <si>
    <t>požadavek 8 tis.Kč</t>
  </si>
  <si>
    <t>požadavek 220 tis.Kč</t>
  </si>
  <si>
    <t>požad.220 + 30 elektro</t>
  </si>
  <si>
    <t>požadavek 55 tis.Kč</t>
  </si>
  <si>
    <t>požadavek 5 tis.Kč</t>
  </si>
  <si>
    <t>požadavek 2 tis.Kč</t>
  </si>
  <si>
    <t>požadavek 6 tis.Kč</t>
  </si>
  <si>
    <t>požadavek 13 tis.Kč</t>
  </si>
  <si>
    <t>požadavek 9 tis.Kč</t>
  </si>
  <si>
    <t>požadavek 1 tis.Kč</t>
  </si>
  <si>
    <t>požadavek 24 tis.Kč</t>
  </si>
  <si>
    <t>požad.14 + 3 foto kronika</t>
  </si>
  <si>
    <t>požad.40+10 konc.kron</t>
  </si>
  <si>
    <t>požadavek 200 tis.Kč</t>
  </si>
  <si>
    <t>požadavek 170 tis.Kč</t>
  </si>
  <si>
    <t>požadavek 45 tis.Kč</t>
  </si>
  <si>
    <t>požadavek 17 tis.Kč</t>
  </si>
  <si>
    <t>požadavek 80 tis.Kč</t>
  </si>
  <si>
    <t>požadavek 10 tis.Kč</t>
  </si>
  <si>
    <t>Úč.požad. 136,5 tis.Kč</t>
  </si>
  <si>
    <t>Úč.pož.33 + 12 tis.Kč</t>
  </si>
  <si>
    <t>požadavek 150 tis.Kč</t>
  </si>
  <si>
    <t>požadavek 35 tis.Kč</t>
  </si>
  <si>
    <t>požadavek 65 tis.Kč</t>
  </si>
  <si>
    <t>požadavek 94 tis.Kč</t>
  </si>
  <si>
    <t>požadavek 40 tis.Kč</t>
  </si>
  <si>
    <t>požadavek 100 tis.Kč</t>
  </si>
  <si>
    <t>požadavek 140 tis.Kč</t>
  </si>
  <si>
    <t>požadavek 60 tis.Kč</t>
  </si>
  <si>
    <t>požadavek 50 tis.Kč</t>
  </si>
  <si>
    <t>požadavek 210 tis.Kč</t>
  </si>
  <si>
    <t>požadavek 460 tis.Kč</t>
  </si>
  <si>
    <t>Správa maj.města(pohled.)O354</t>
  </si>
  <si>
    <t>Inter.?? Požad. 100 tis.Kč</t>
  </si>
  <si>
    <t>požadavek 90 tis.Kč</t>
  </si>
  <si>
    <t>požadavek 3 tis.Kč</t>
  </si>
  <si>
    <t>požadavek 31 tis.Kč</t>
  </si>
  <si>
    <t>požadavek 163 tis.Kč</t>
  </si>
  <si>
    <t>požadavek 255 tis.Kč</t>
  </si>
  <si>
    <t>požadavek 74 tis.Kč</t>
  </si>
  <si>
    <t>požadavek 22 tis.Kč</t>
  </si>
  <si>
    <t>požadavek 12 tis.Kč</t>
  </si>
  <si>
    <t>požadavky 10 tis.Kč</t>
  </si>
  <si>
    <t>požadavky 40 tis.Kč</t>
  </si>
  <si>
    <t>požadavky 30 tis.Kč</t>
  </si>
  <si>
    <t>požadavky 160 tis.Kč</t>
  </si>
  <si>
    <t>ČMHB</t>
  </si>
  <si>
    <t>SFŽP pouze 1xpůjčka</t>
  </si>
  <si>
    <t>požadavek 30 tis.Kč</t>
  </si>
  <si>
    <t>předpokl.stej.objemu r.2001</t>
  </si>
  <si>
    <t>požadavek 81 tis.Kč</t>
  </si>
  <si>
    <t>požadavek 38 tis.Kč</t>
  </si>
  <si>
    <t>požadavek 42  tis.Kč</t>
  </si>
  <si>
    <t>požadavek 340 tis.Kč</t>
  </si>
  <si>
    <t>požadavek 834 tis.Kč</t>
  </si>
  <si>
    <t>požadavek 165 tis.Kč</t>
  </si>
  <si>
    <t>požadavek 180 tis.Kč</t>
  </si>
  <si>
    <t>požadavek 1500 tis.Kč</t>
  </si>
  <si>
    <t>požadavek-kolky VHP</t>
  </si>
  <si>
    <t>požadavek  30 tis.Kč</t>
  </si>
  <si>
    <t>požadavek 73 tis.Kč</t>
  </si>
  <si>
    <t>Měst.skládka   0302   3VPP</t>
  </si>
  <si>
    <t>požadavek 230 tis.Kč</t>
  </si>
  <si>
    <t>Úč.požadavek 47,6 tis.Kč</t>
  </si>
  <si>
    <t>požadavek 75 tis.Kč</t>
  </si>
  <si>
    <t>Komunikace    0305</t>
  </si>
  <si>
    <t>VPP cca 30 VPP       0393</t>
  </si>
  <si>
    <t>požadavek 115 tis.Kč</t>
  </si>
  <si>
    <t>Úč.pož.30 tis.Kč</t>
  </si>
  <si>
    <t>Úč.pož.50 + 100</t>
  </si>
  <si>
    <t>požadavek 500 tis.Kč</t>
  </si>
  <si>
    <t>Úč.pož.60 tis. + 15 pož.</t>
  </si>
  <si>
    <t>Úč.požad. 480 + pož.20</t>
  </si>
  <si>
    <t>požadavek 4.416 tis.Kč</t>
  </si>
  <si>
    <t>v pol.5166</t>
  </si>
  <si>
    <t>požadavek 350 tis.Kč</t>
  </si>
  <si>
    <t>požadavek 1672 tis.Kč</t>
  </si>
  <si>
    <t>požadavek 4 tis.Kč</t>
  </si>
  <si>
    <t>Úč.pož.15 + 2 pož.</t>
  </si>
  <si>
    <t>Úč.pož.44 + pož.15 tis.Kč</t>
  </si>
  <si>
    <t>požadavek 120 tis.Kč</t>
  </si>
  <si>
    <t>domovník</t>
  </si>
  <si>
    <t>cca 15 domov.+Luh25</t>
  </si>
  <si>
    <t>5132 prádlo, ochr.pom.</t>
  </si>
  <si>
    <t>2460-splátky půjček</t>
  </si>
  <si>
    <t>ZKO Kr.Lípa</t>
  </si>
  <si>
    <t>r.2001</t>
  </si>
  <si>
    <t xml:space="preserve">požad.24,5 </t>
  </si>
  <si>
    <t>Úroky z úvěru ČMHB</t>
  </si>
  <si>
    <t xml:space="preserve">Splátky úvěru ČMHB, půjčky SFŽP </t>
  </si>
  <si>
    <t>Úč,požad. 863 +popl.72</t>
  </si>
  <si>
    <t>3783náj. 4% zvýš.</t>
  </si>
  <si>
    <t>315DPS +  73 Nem.18</t>
  </si>
  <si>
    <t>splátky jistiny v r.2002</t>
  </si>
  <si>
    <t>úročení na BÚ</t>
  </si>
  <si>
    <t xml:space="preserve">Úroky ze zhodnocování vol.fin.prostředků, z prodeje bytů, dividendy </t>
  </si>
  <si>
    <t>Úroky z BÚ, dividendy a pokuty 2141+2142+2210</t>
  </si>
  <si>
    <t>praní prádla</t>
  </si>
  <si>
    <t>p.Derner</t>
  </si>
  <si>
    <t>síťař, dopisy,CO+rez.20</t>
  </si>
  <si>
    <t>internet</t>
  </si>
  <si>
    <t xml:space="preserve">Úč.40 internet </t>
  </si>
  <si>
    <t>popl.OZV</t>
  </si>
  <si>
    <t>odchod do důchodu</t>
  </si>
  <si>
    <t>řezačka asfaltu</t>
  </si>
  <si>
    <t>vyvětvovací pily: H-250 PS-6M</t>
  </si>
  <si>
    <t>zátěžové koberce do dvou heren</t>
  </si>
  <si>
    <t>4xlichoběž.stůl, 20xžidlička do třídy starších dětí</t>
  </si>
  <si>
    <t>2xpružinová houpadla dovybavení škol.zahrady</t>
  </si>
  <si>
    <t>založení počítačového koutku:</t>
  </si>
  <si>
    <t xml:space="preserve">  počítač+operační systém </t>
  </si>
  <si>
    <t xml:space="preserve">  barevný monitor</t>
  </si>
  <si>
    <t xml:space="preserve">  připojení na internet /modem/</t>
  </si>
  <si>
    <t xml:space="preserve">  počítačové programy pro děti</t>
  </si>
  <si>
    <t>kopírka</t>
  </si>
  <si>
    <t>žaluzie do kanceláře</t>
  </si>
  <si>
    <t>nové šatní boxy</t>
  </si>
  <si>
    <t>stolečky pro děti</t>
  </si>
  <si>
    <t>40ks židliček pro děti</t>
  </si>
  <si>
    <t>počítač, monitor a připojení na internet</t>
  </si>
  <si>
    <t>úpravy dle požadavků hygieny:</t>
  </si>
  <si>
    <t>natažení asfaltu kolem budovy 2.MŠ</t>
  </si>
  <si>
    <t xml:space="preserve">položení linolea </t>
  </si>
  <si>
    <t xml:space="preserve">  instalace desky a nerez dvoudřezu na kuch.linku</t>
  </si>
  <si>
    <t xml:space="preserve">  instalace 1ks bezdotykové baterie+umyvadla </t>
  </si>
  <si>
    <t xml:space="preserve">  instalace 1ks bezdotykové baterie+umyvadla na WC </t>
  </si>
  <si>
    <t xml:space="preserve">  pro zaměstnance kuchyně</t>
  </si>
  <si>
    <t xml:space="preserve">  výměna baterie a umyv.na WC pro pedag.personál</t>
  </si>
  <si>
    <t xml:space="preserve">  instalace dalších 3 dětských toalet + rekonstrukce</t>
  </si>
  <si>
    <t xml:space="preserve">  zednické práce spojené s rekonstrukcí dět.toalet</t>
  </si>
  <si>
    <t>75ks žákovských stolů</t>
  </si>
  <si>
    <t>75ks žákovských židlí</t>
  </si>
  <si>
    <t>vybavení do počítačové učebny:</t>
  </si>
  <si>
    <t xml:space="preserve">  počítač /server/</t>
  </si>
  <si>
    <t xml:space="preserve">  grafická karta s výstupem</t>
  </si>
  <si>
    <t xml:space="preserve">  programové vybavení</t>
  </si>
  <si>
    <t>vysavač</t>
  </si>
  <si>
    <t>televizor</t>
  </si>
  <si>
    <t>osvětlovací tělesa /ZŠ a ŠD/</t>
  </si>
  <si>
    <t>výměna koberce v učebně Hv</t>
  </si>
  <si>
    <t>rozhlasová ústředna</t>
  </si>
  <si>
    <t>výměna rozvaděče, rozvodů, 6prachotěsných svítidel</t>
  </si>
  <si>
    <t>výměna splachovacího zařízení /akva ventily/ na WC</t>
  </si>
  <si>
    <t>výměna podlahové krytiny ve dvou patrech budovy ZŠ</t>
  </si>
  <si>
    <t xml:space="preserve">2ks žaluzie do oken </t>
  </si>
  <si>
    <t>nákup nádobí, utěrek, ručníků, ubrusů</t>
  </si>
  <si>
    <t>čistící prostředky</t>
  </si>
  <si>
    <t>ohřívací skříň</t>
  </si>
  <si>
    <t>hromosvody</t>
  </si>
  <si>
    <t>SPOZ</t>
  </si>
  <si>
    <t>program "Den úcty ke stáří"</t>
  </si>
  <si>
    <t>Komunikace</t>
  </si>
  <si>
    <t>1.MŠ</t>
  </si>
  <si>
    <t>2.MŠ</t>
  </si>
  <si>
    <t>ZŠ</t>
  </si>
  <si>
    <t>ŠJ</t>
  </si>
  <si>
    <t>MěÚ</t>
  </si>
  <si>
    <t>kancelářský nábytek pro finan.odbor</t>
  </si>
  <si>
    <t>vybavení zasedací místnosti</t>
  </si>
  <si>
    <t>ostatní nákup DDHM</t>
  </si>
  <si>
    <t>MIS</t>
  </si>
  <si>
    <t>pořízení bezpečnostního zařízení /alarmu/</t>
  </si>
  <si>
    <t>nákup  PC</t>
  </si>
  <si>
    <t>rychlovarná konvice</t>
  </si>
  <si>
    <t>DPS+Nem.18</t>
  </si>
  <si>
    <t>oprava dveří, vlhkost</t>
  </si>
  <si>
    <t>SMM</t>
  </si>
  <si>
    <t>nákup DDHM</t>
  </si>
  <si>
    <t>materiál</t>
  </si>
  <si>
    <t>odbor.publikace, tisk</t>
  </si>
  <si>
    <t>software</t>
  </si>
  <si>
    <t>PO</t>
  </si>
  <si>
    <t>nákup ochranných pracovních pomůcek:</t>
  </si>
  <si>
    <t>5ks přilba Schubert</t>
  </si>
  <si>
    <t>5ks kabát Fireman III.</t>
  </si>
  <si>
    <t>5ks boty Haix</t>
  </si>
  <si>
    <t>5ks rukavice</t>
  </si>
  <si>
    <t>10ks opasky zásahové</t>
  </si>
  <si>
    <t>3ks pracovní stejnokroj</t>
  </si>
  <si>
    <t>5ks nákup lahví pro S7</t>
  </si>
  <si>
    <t>2ks akumulátor 12V ppS</t>
  </si>
  <si>
    <t>5ks sekyrka malá</t>
  </si>
  <si>
    <t>5ks hadice "C"</t>
  </si>
  <si>
    <t>ND PPS 12 (těsnění, kroužky)</t>
  </si>
  <si>
    <t>1ks akumulátorová svítilna</t>
  </si>
  <si>
    <t xml:space="preserve">5ks RHP - záloha </t>
  </si>
  <si>
    <t>pohonné hmoty</t>
  </si>
  <si>
    <t>telefony</t>
  </si>
  <si>
    <t>oprava 2x Saturn S7</t>
  </si>
  <si>
    <t>TS</t>
  </si>
  <si>
    <t>pneumatiky ZETOR 6341</t>
  </si>
  <si>
    <t>pneumatiky ZETOR 6245</t>
  </si>
  <si>
    <t>GO motoru LIAZ 121.261</t>
  </si>
  <si>
    <t>demontáž a montáž přístřešku v areálu Vlčí Hory</t>
  </si>
  <si>
    <t>oprava fasády budovy TS /svépomocí/</t>
  </si>
  <si>
    <t>oprava střech a oplechování budovy TS</t>
  </si>
  <si>
    <t>oprava oplocení areálu TS</t>
  </si>
  <si>
    <t>nákup materiálu akce provedené svépomocí</t>
  </si>
  <si>
    <t>VO</t>
  </si>
  <si>
    <t>25ks nových svítidel MODUS LU</t>
  </si>
  <si>
    <t>koupě a montáž servo-řízení AVIE MP-13</t>
  </si>
  <si>
    <t>Správa hřbitovů</t>
  </si>
  <si>
    <t>oprava střechy na hřbitovní kapli</t>
  </si>
  <si>
    <t>T-klub</t>
  </si>
  <si>
    <t>čtecí zařízení</t>
  </si>
  <si>
    <t>mříže</t>
  </si>
  <si>
    <t>sloupky, pletivo, ostat.materiál</t>
  </si>
  <si>
    <t>výroba mantinelů</t>
  </si>
  <si>
    <t>ceny do soutěží</t>
  </si>
  <si>
    <t>Zař.pro sport a</t>
  </si>
  <si>
    <t>záj.činnost</t>
  </si>
  <si>
    <t xml:space="preserve">                         H-325 P-4</t>
  </si>
  <si>
    <r>
      <t xml:space="preserve">nákup PC s připojením na internet pro veřejnost </t>
    </r>
    <r>
      <rPr>
        <b/>
        <sz val="12"/>
        <rFont val="Times New Roman CE"/>
        <family val="1"/>
      </rPr>
      <t>????</t>
    </r>
  </si>
  <si>
    <r>
      <t xml:space="preserve">údržba </t>
    </r>
    <r>
      <rPr>
        <b/>
        <sz val="12"/>
        <rFont val="Times New Roman CE"/>
        <family val="1"/>
      </rPr>
      <t>????</t>
    </r>
  </si>
  <si>
    <r>
      <t xml:space="preserve">oprava faxu /chybí hlava/ </t>
    </r>
    <r>
      <rPr>
        <b/>
        <sz val="12"/>
        <rFont val="Times New Roman CE"/>
        <family val="1"/>
      </rPr>
      <t>???</t>
    </r>
  </si>
  <si>
    <t>Pozemky         0359</t>
  </si>
  <si>
    <t>Prod.nemovitostí 0360</t>
  </si>
  <si>
    <t>Správa maj.města   0354</t>
  </si>
  <si>
    <t>Akcie</t>
  </si>
  <si>
    <t>Úč.80 tis.+100Pož.+10 psi</t>
  </si>
  <si>
    <t>vznik o.p.s.</t>
  </si>
  <si>
    <t>cca 8,3 tis.Kč+11,5%nav.</t>
  </si>
  <si>
    <t>cca 11,5 tis.Kč+11,5%nav.</t>
  </si>
  <si>
    <t>cca 12 tis.Kč+11,5%nav.</t>
  </si>
  <si>
    <t>cca 10,1 tis.Kč+11,5%nav.</t>
  </si>
  <si>
    <t>cca 8,8 tis.Kč+11,5%nav.</t>
  </si>
  <si>
    <t xml:space="preserve">104dvoum.odst. </t>
  </si>
  <si>
    <t>OOV /přesčas/</t>
  </si>
  <si>
    <t>o.p.s.+VIKÝŘ</t>
  </si>
  <si>
    <t>Provozní rezerva    0390</t>
  </si>
  <si>
    <t>Provozní rezerva  0390  pol.5169</t>
  </si>
  <si>
    <t>Rozbor rozpočtového výhledu města Krásné Lípy od r.2003 do r.2007</t>
  </si>
  <si>
    <t xml:space="preserve">          Rozpočtový výhled města Krásné Lípy od r.2003 do r.2007</t>
  </si>
  <si>
    <t>Úroky z BÚ a pokuty 2141+2210</t>
  </si>
  <si>
    <t>Příjmy z prodeje nemovitostí, bytů</t>
  </si>
  <si>
    <t>Úroky ze zhodnocování vol.fin.prostředků, dividendy</t>
  </si>
  <si>
    <t>Rozpočet 2002</t>
  </si>
  <si>
    <t>0301   6121</t>
  </si>
  <si>
    <t>Rekonstrukce rybníku CIMRÁK</t>
  </si>
  <si>
    <t>0388   6129</t>
  </si>
  <si>
    <t>0301   6129</t>
  </si>
  <si>
    <t>Kanalizace a ČOV</t>
  </si>
  <si>
    <t>0394   6126</t>
  </si>
  <si>
    <t>Projektové dokumentace</t>
  </si>
  <si>
    <t>0394   5169</t>
  </si>
  <si>
    <t>Inženýrské služby</t>
  </si>
  <si>
    <t>0387   5139</t>
  </si>
  <si>
    <t>Výsadba zeleně</t>
  </si>
  <si>
    <t>0394   6129</t>
  </si>
  <si>
    <t>Úpravy areálu sídliště</t>
  </si>
  <si>
    <t>0395   6121</t>
  </si>
  <si>
    <t>DPS - 1 nová BJ</t>
  </si>
  <si>
    <t>0383   6122</t>
  </si>
  <si>
    <t>TS-nákup techniky</t>
  </si>
  <si>
    <t>0383   6129</t>
  </si>
  <si>
    <t>TS-úpravy areálu</t>
  </si>
  <si>
    <t>0314   6129</t>
  </si>
  <si>
    <t>ŠJ-topný systém</t>
  </si>
  <si>
    <t>0392   6129</t>
  </si>
  <si>
    <t>Terénní základna BUK</t>
  </si>
  <si>
    <t>0354   6202</t>
  </si>
  <si>
    <t>Vklad do OPS České Švýcarsko</t>
  </si>
  <si>
    <t>Studie potřeb regionu ČŠ</t>
  </si>
  <si>
    <t>1385   5139</t>
  </si>
  <si>
    <t>Vnější osvětlení Správy NPČŠ</t>
  </si>
  <si>
    <t>Parkoviště u Správy NPČŠ</t>
  </si>
  <si>
    <t>0355   6129</t>
  </si>
  <si>
    <t>Přebudování inf.centra</t>
  </si>
  <si>
    <t>1355   5139</t>
  </si>
  <si>
    <t>Informač. a propagač.materiály ČŠ</t>
  </si>
  <si>
    <t>0359   6130</t>
  </si>
  <si>
    <t>Odkup pozemků od PF</t>
  </si>
  <si>
    <t>0311   6129</t>
  </si>
  <si>
    <t>1.MŠ - stavební úpravy</t>
  </si>
  <si>
    <t>0312   6129</t>
  </si>
  <si>
    <t>2.MŠ - stavební úpravy</t>
  </si>
  <si>
    <t>1390   6129</t>
  </si>
  <si>
    <t>0390   6129</t>
  </si>
  <si>
    <t>Rekonstrukce rybníku CIMRÁK   0301  pol.6121</t>
  </si>
  <si>
    <t>Parkoviště u Správy NPČŠ  0388  pol.6129</t>
  </si>
  <si>
    <t>Kanalizace a ČOV  0301 pol.6129</t>
  </si>
  <si>
    <t>Projektové dokumentace  0394  pol.6126</t>
  </si>
  <si>
    <t>Inženýrské služby  0394  pol.5169</t>
  </si>
  <si>
    <t>Výsadba zeleně  0387  pol.5139</t>
  </si>
  <si>
    <t>Úpravy areálu sídliště  0394 pol.6129</t>
  </si>
  <si>
    <t>DPS - 1 nová BJ  0395  pol.6121</t>
  </si>
  <si>
    <t>TS-nákup techniky  0383  pol.6122</t>
  </si>
  <si>
    <t>TS-úpravy areálu  0383  pol.6129</t>
  </si>
  <si>
    <t>ŠJ-topný systém  0314   pol.6129</t>
  </si>
  <si>
    <t>Terénní základna BUK  0392  pol.6129</t>
  </si>
  <si>
    <t>Vklad do OPS České Švýcarsko  0354  pol.6202</t>
  </si>
  <si>
    <t>Studie potřeb regionu ČŠ  0394  pol.6126</t>
  </si>
  <si>
    <t>Vnější osvětlení Správy NPČŠ  1385  pol.5139</t>
  </si>
  <si>
    <t>Přebudování inf.centra  0355 pol.6129</t>
  </si>
  <si>
    <t>Informač. a propagač.materiály ČŠ  1355  pol.5139</t>
  </si>
  <si>
    <t>Odkup pozemků od PF  0359  pol.6130</t>
  </si>
  <si>
    <t>1.MŠ - stavební úpravy  0311  pol.6129</t>
  </si>
  <si>
    <t>2.MŠ - stavební úpravy  0312 pol.6129</t>
  </si>
  <si>
    <t>II.rezerva na projekty z dotace SFŽP ČR  1390  6129</t>
  </si>
  <si>
    <t>0392 Krásný Buk 30</t>
  </si>
  <si>
    <t>II.rezerva na projekty z dotace SFŽP ČR  0390</t>
  </si>
  <si>
    <t>Rekonstr.CIMRÁKU  0301</t>
  </si>
  <si>
    <t>Dotace na rekonstrukci CIMRÁKU  0301</t>
  </si>
  <si>
    <t>položka</t>
  </si>
  <si>
    <t xml:space="preserve">Požad. částka </t>
  </si>
  <si>
    <t>Zohled.částka</t>
  </si>
  <si>
    <t>Rozpočt.</t>
  </si>
  <si>
    <t>Org.složka</t>
  </si>
  <si>
    <t xml:space="preserve">dotace zájmovým organizacím </t>
  </si>
  <si>
    <t>požadavek cca 300 tis.Kč</t>
  </si>
  <si>
    <t>Přebytek  roku  2001</t>
  </si>
  <si>
    <t>Provozní</t>
  </si>
  <si>
    <t>rozpočet</t>
  </si>
  <si>
    <t>Investiční</t>
  </si>
  <si>
    <t>0364 Rozp. Rezerva-přebytek roku 2001</t>
  </si>
  <si>
    <t>Úroky z úvěrů ČMHB</t>
  </si>
  <si>
    <t>Dotace (na stát.správu, na školství, územ.vyr. dotace)</t>
  </si>
  <si>
    <t>Dotace na akci "CIMRÁK"</t>
  </si>
  <si>
    <t>Dotace SFŽP na akci "ČOV a kanalizaci"</t>
  </si>
  <si>
    <t>Úvěr na akci "ČOV a kanalizaci"</t>
  </si>
  <si>
    <t xml:space="preserve">Příjem od SVS </t>
  </si>
  <si>
    <t>Splátky úvěrů</t>
  </si>
  <si>
    <t xml:space="preserve">Splátky úvěrů </t>
  </si>
  <si>
    <t xml:space="preserve">Rozpočet pro rok 2002 města Kr.Lípa - PŘÍJMY /položky/ </t>
  </si>
  <si>
    <t xml:space="preserve">Rozpočet pro rok 2002 města Kr.Lípa - VÝDAJE /položky/ </t>
  </si>
  <si>
    <t>Rozpočet města Krásná Lípa</t>
  </si>
  <si>
    <t xml:space="preserve">Rozpočet pro rok 2002 města Krásná Lípa PŘÍJMY /kapitoly/ </t>
  </si>
  <si>
    <t xml:space="preserve">Rozpočet pro rok 2002 města Krásná Lípa VÝDAJE /kapitoly/ </t>
  </si>
  <si>
    <t xml:space="preserve">Rozpočet pro rok 2002 účelově vázaných prostředků provozního rozpočtu </t>
  </si>
  <si>
    <t xml:space="preserve">na nákupy DDHM, materiálu, služeb, nekapitál. Investic </t>
  </si>
  <si>
    <t>Částka</t>
  </si>
  <si>
    <t>na rozpočet roku 2002</t>
  </si>
  <si>
    <t xml:space="preserve">Přehled nezohledněných a zohledněných požadavků </t>
  </si>
  <si>
    <t xml:space="preserve">údržba </t>
  </si>
  <si>
    <t>DDHM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</si>
</sst>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"/>
    <numFmt numFmtId="165" formatCode="0.0%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sz val="9"/>
      <name val="Times New Roman CE"/>
      <family val="1"/>
    </font>
    <font>
      <sz val="18"/>
      <name val="Arial CE"/>
      <family val="2"/>
    </font>
    <font>
      <sz val="14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10" fillId="2" borderId="0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/>
      <protection/>
    </xf>
    <xf numFmtId="0" fontId="10" fillId="2" borderId="6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6" xfId="0" applyFont="1" applyFill="1" applyBorder="1" applyAlignment="1" applyProtection="1">
      <alignment/>
      <protection/>
    </xf>
    <xf numFmtId="43" fontId="9" fillId="2" borderId="7" xfId="16" applyFont="1" applyFill="1" applyBorder="1" applyAlignment="1" applyProtection="1">
      <alignment/>
      <protection/>
    </xf>
    <xf numFmtId="0" fontId="9" fillId="2" borderId="8" xfId="1" applyFont="1" applyFill="1" applyBorder="1" applyAlignment="1" applyProtection="1">
      <alignment/>
      <protection/>
    </xf>
    <xf numFmtId="0" fontId="10" fillId="0" borderId="9" xfId="0" applyFont="1" applyBorder="1" applyAlignment="1">
      <alignment/>
    </xf>
    <xf numFmtId="0" fontId="10" fillId="2" borderId="10" xfId="0" applyFont="1" applyFill="1" applyBorder="1" applyAlignment="1" applyProtection="1">
      <alignment/>
      <protection/>
    </xf>
    <xf numFmtId="0" fontId="9" fillId="3" borderId="11" xfId="0" applyFont="1" applyFill="1" applyBorder="1" applyAlignment="1" applyProtection="1">
      <alignment horizontal="left"/>
      <protection/>
    </xf>
    <xf numFmtId="3" fontId="7" fillId="4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2" xfId="2" applyNumberFormat="1" applyFont="1" applyFill="1" applyBorder="1" applyAlignment="1" applyProtection="1">
      <alignment horizontal="center"/>
      <protection/>
    </xf>
    <xf numFmtId="0" fontId="3" fillId="0" borderId="13" xfId="4" applyFont="1" applyFill="1" applyBorder="1" applyAlignment="1" applyProtection="1">
      <alignment horizontal="center"/>
      <protection locked="0"/>
    </xf>
    <xf numFmtId="0" fontId="2" fillId="0" borderId="14" xfId="4" applyFont="1" applyFill="1" applyBorder="1" applyAlignment="1" applyProtection="1">
      <alignment horizontal="center"/>
      <protection locked="0"/>
    </xf>
    <xf numFmtId="0" fontId="2" fillId="0" borderId="15" xfId="4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3" fillId="0" borderId="14" xfId="4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0" fontId="1" fillId="0" borderId="14" xfId="4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5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3" fillId="0" borderId="16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3" fontId="1" fillId="0" borderId="12" xfId="2" applyNumberFormat="1" applyFont="1" applyFill="1" applyBorder="1" applyAlignment="1">
      <alignment horizontal="center"/>
    </xf>
    <xf numFmtId="0" fontId="2" fillId="0" borderId="18" xfId="4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4" applyFont="1" applyFill="1" applyBorder="1" applyAlignment="1">
      <alignment horizontal="center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4" xfId="4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 horizontal="center"/>
      <protection/>
    </xf>
    <xf numFmtId="3" fontId="0" fillId="0" borderId="20" xfId="4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/>
    </xf>
    <xf numFmtId="3" fontId="1" fillId="0" borderId="20" xfId="4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2" fillId="0" borderId="18" xfId="4" applyFont="1" applyFill="1" applyBorder="1" applyAlignment="1" applyProtection="1">
      <alignment horizontal="center"/>
      <protection locked="0"/>
    </xf>
    <xf numFmtId="0" fontId="2" fillId="0" borderId="19" xfId="4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4" xfId="4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 horizontal="center"/>
      <protection/>
    </xf>
    <xf numFmtId="3" fontId="2" fillId="0" borderId="20" xfId="4" applyNumberFormat="1" applyFont="1" applyFill="1" applyBorder="1" applyAlignment="1" applyProtection="1">
      <alignment horizontal="center"/>
      <protection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/>
    </xf>
    <xf numFmtId="3" fontId="2" fillId="0" borderId="21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9" xfId="4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Border="1" applyAlignment="1">
      <alignment/>
    </xf>
    <xf numFmtId="3" fontId="3" fillId="3" borderId="25" xfId="2" applyNumberFormat="1" applyFont="1" applyFill="1" applyBorder="1" applyAlignment="1" applyProtection="1">
      <alignment horizontal="center"/>
      <protection/>
    </xf>
    <xf numFmtId="0" fontId="0" fillId="5" borderId="0" xfId="0" applyFill="1" applyAlignment="1">
      <alignment/>
    </xf>
    <xf numFmtId="3" fontId="3" fillId="0" borderId="5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13" fillId="5" borderId="0" xfId="0" applyFont="1" applyFill="1" applyAlignment="1">
      <alignment/>
    </xf>
    <xf numFmtId="3" fontId="13" fillId="5" borderId="23" xfId="0" applyNumberFormat="1" applyFont="1" applyFill="1" applyBorder="1" applyAlignment="1">
      <alignment/>
    </xf>
    <xf numFmtId="3" fontId="13" fillId="5" borderId="12" xfId="0" applyNumberFormat="1" applyFont="1" applyFill="1" applyBorder="1" applyAlignment="1">
      <alignment/>
    </xf>
    <xf numFmtId="0" fontId="13" fillId="5" borderId="12" xfId="0" applyFont="1" applyFill="1" applyBorder="1" applyAlignment="1">
      <alignment/>
    </xf>
    <xf numFmtId="3" fontId="13" fillId="5" borderId="22" xfId="0" applyNumberFormat="1" applyFont="1" applyFill="1" applyBorder="1" applyAlignment="1">
      <alignment/>
    </xf>
    <xf numFmtId="0" fontId="13" fillId="5" borderId="23" xfId="0" applyFont="1" applyFill="1" applyBorder="1" applyAlignment="1">
      <alignment/>
    </xf>
    <xf numFmtId="3" fontId="7" fillId="6" borderId="22" xfId="0" applyNumberFormat="1" applyFont="1" applyFill="1" applyBorder="1" applyAlignment="1">
      <alignment/>
    </xf>
    <xf numFmtId="0" fontId="2" fillId="0" borderId="19" xfId="0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1" fillId="3" borderId="26" xfId="1" applyNumberFormat="1" applyFont="1" applyFill="1" applyBorder="1" applyAlignment="1" applyProtection="1">
      <alignment/>
      <protection/>
    </xf>
    <xf numFmtId="3" fontId="1" fillId="3" borderId="8" xfId="1" applyNumberFormat="1" applyFont="1" applyFill="1" applyBorder="1" applyAlignment="1" applyProtection="1">
      <alignment/>
      <protection/>
    </xf>
    <xf numFmtId="3" fontId="1" fillId="3" borderId="27" xfId="1" applyNumberFormat="1" applyFont="1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3" fontId="1" fillId="0" borderId="19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1" fillId="0" borderId="29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4" borderId="1" xfId="0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3" fontId="1" fillId="3" borderId="22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20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0" fillId="3" borderId="29" xfId="0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5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3" fontId="3" fillId="0" borderId="13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3" borderId="3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3" borderId="36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3" fontId="9" fillId="3" borderId="27" xfId="1" applyNumberFormat="1" applyFont="1" applyFill="1" applyBorder="1" applyAlignment="1" applyProtection="1">
      <alignment/>
      <protection/>
    </xf>
    <xf numFmtId="3" fontId="13" fillId="5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Alignment="1">
      <alignment horizontal="right"/>
    </xf>
    <xf numFmtId="0" fontId="11" fillId="2" borderId="39" xfId="0" applyFont="1" applyFill="1" applyBorder="1" applyAlignment="1" applyProtection="1">
      <alignment/>
      <protection/>
    </xf>
    <xf numFmtId="0" fontId="9" fillId="3" borderId="40" xfId="0" applyFont="1" applyFill="1" applyBorder="1" applyAlignment="1" applyProtection="1">
      <alignment horizontal="left"/>
      <protection/>
    </xf>
    <xf numFmtId="3" fontId="9" fillId="3" borderId="41" xfId="1" applyNumberFormat="1" applyFont="1" applyFill="1" applyBorder="1" applyAlignment="1" applyProtection="1">
      <alignment/>
      <protection/>
    </xf>
    <xf numFmtId="0" fontId="10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center"/>
      <protection/>
    </xf>
    <xf numFmtId="0" fontId="10" fillId="5" borderId="0" xfId="1" applyFont="1" applyFill="1" applyBorder="1" applyAlignment="1" applyProtection="1">
      <alignment/>
      <protection/>
    </xf>
    <xf numFmtId="0" fontId="9" fillId="5" borderId="0" xfId="1" applyFont="1" applyFill="1" applyBorder="1" applyAlignment="1" applyProtection="1">
      <alignment/>
      <protection/>
    </xf>
    <xf numFmtId="3" fontId="9" fillId="5" borderId="6" xfId="2" applyNumberFormat="1" applyFont="1" applyFill="1" applyBorder="1" applyAlignment="1" applyProtection="1">
      <alignment horizontal="center"/>
      <protection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center"/>
    </xf>
    <xf numFmtId="3" fontId="10" fillId="5" borderId="0" xfId="0" applyNumberFormat="1" applyFont="1" applyFill="1" applyBorder="1" applyAlignment="1" applyProtection="1">
      <alignment horizontal="center"/>
      <protection/>
    </xf>
    <xf numFmtId="3" fontId="9" fillId="5" borderId="0" xfId="0" applyNumberFormat="1" applyFont="1" applyFill="1" applyBorder="1" applyAlignment="1" applyProtection="1">
      <alignment horizontal="center"/>
      <protection/>
    </xf>
    <xf numFmtId="3" fontId="1" fillId="5" borderId="12" xfId="2" applyNumberFormat="1" applyFont="1" applyFill="1" applyBorder="1" applyAlignment="1" applyProtection="1">
      <alignment horizontal="center"/>
      <protection/>
    </xf>
    <xf numFmtId="3" fontId="7" fillId="5" borderId="0" xfId="2" applyNumberFormat="1" applyFont="1" applyFill="1" applyBorder="1" applyAlignment="1" applyProtection="1">
      <alignment/>
      <protection/>
    </xf>
    <xf numFmtId="0" fontId="9" fillId="5" borderId="20" xfId="2" applyFont="1" applyFill="1" applyBorder="1" applyAlignment="1">
      <alignment horizontal="center"/>
    </xf>
    <xf numFmtId="3" fontId="9" fillId="5" borderId="20" xfId="2" applyNumberFormat="1" applyFont="1" applyFill="1" applyBorder="1" applyAlignment="1" applyProtection="1">
      <alignment horizontal="center"/>
      <protection/>
    </xf>
    <xf numFmtId="3" fontId="11" fillId="5" borderId="20" xfId="2" applyNumberFormat="1" applyFont="1" applyFill="1" applyBorder="1" applyAlignment="1" applyProtection="1">
      <alignment horizontal="center"/>
      <protection/>
    </xf>
    <xf numFmtId="0" fontId="0" fillId="4" borderId="42" xfId="0" applyFill="1" applyBorder="1" applyAlignment="1">
      <alignment/>
    </xf>
    <xf numFmtId="3" fontId="0" fillId="4" borderId="43" xfId="0" applyNumberFormat="1" applyFill="1" applyBorder="1" applyAlignment="1">
      <alignment horizontal="center"/>
    </xf>
    <xf numFmtId="0" fontId="0" fillId="4" borderId="44" xfId="0" applyFill="1" applyBorder="1" applyAlignment="1">
      <alignment/>
    </xf>
    <xf numFmtId="0" fontId="0" fillId="4" borderId="24" xfId="0" applyFill="1" applyBorder="1" applyAlignment="1">
      <alignment/>
    </xf>
    <xf numFmtId="3" fontId="0" fillId="4" borderId="45" xfId="0" applyNumberFormat="1" applyFill="1" applyBorder="1" applyAlignment="1">
      <alignment horizontal="center"/>
    </xf>
    <xf numFmtId="0" fontId="0" fillId="4" borderId="46" xfId="0" applyFill="1" applyBorder="1" applyAlignment="1">
      <alignment/>
    </xf>
    <xf numFmtId="3" fontId="0" fillId="4" borderId="47" xfId="0" applyNumberFormat="1" applyFill="1" applyBorder="1" applyAlignment="1">
      <alignment horizontal="center"/>
    </xf>
    <xf numFmtId="9" fontId="0" fillId="4" borderId="48" xfId="20" applyFont="1" applyFill="1" applyBorder="1" applyAlignment="1">
      <alignment/>
    </xf>
    <xf numFmtId="0" fontId="0" fillId="4" borderId="48" xfId="0" applyFill="1" applyBorder="1" applyAlignment="1">
      <alignment/>
    </xf>
    <xf numFmtId="0" fontId="0" fillId="4" borderId="3" xfId="0" applyFill="1" applyBorder="1" applyAlignment="1">
      <alignment/>
    </xf>
    <xf numFmtId="3" fontId="0" fillId="4" borderId="49" xfId="0" applyNumberFormat="1" applyFill="1" applyBorder="1" applyAlignment="1">
      <alignment horizontal="center"/>
    </xf>
    <xf numFmtId="0" fontId="0" fillId="4" borderId="50" xfId="0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10" fontId="6" fillId="4" borderId="1" xfId="0" applyNumberFormat="1" applyFont="1" applyFill="1" applyBorder="1" applyAlignment="1">
      <alignment/>
    </xf>
    <xf numFmtId="0" fontId="6" fillId="4" borderId="3" xfId="0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0" fillId="4" borderId="48" xfId="0" applyFill="1" applyBorder="1" applyAlignment="1">
      <alignment horizontal="left"/>
    </xf>
    <xf numFmtId="0" fontId="6" fillId="4" borderId="51" xfId="0" applyFont="1" applyFill="1" applyBorder="1" applyAlignment="1">
      <alignment/>
    </xf>
    <xf numFmtId="3" fontId="0" fillId="4" borderId="52" xfId="0" applyNumberFormat="1" applyFill="1" applyBorder="1" applyAlignment="1">
      <alignment horizontal="center"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/>
    </xf>
    <xf numFmtId="3" fontId="0" fillId="4" borderId="20" xfId="0" applyNumberFormat="1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51" xfId="0" applyFill="1" applyBorder="1" applyAlignment="1">
      <alignment/>
    </xf>
    <xf numFmtId="0" fontId="0" fillId="4" borderId="31" xfId="0" applyFill="1" applyBorder="1" applyAlignment="1">
      <alignment/>
    </xf>
    <xf numFmtId="3" fontId="0" fillId="4" borderId="16" xfId="0" applyNumberFormat="1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4" borderId="43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42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45" xfId="0" applyNumberFormat="1" applyFont="1" applyFill="1" applyBorder="1" applyAlignment="1">
      <alignment horizontal="center"/>
    </xf>
    <xf numFmtId="0" fontId="0" fillId="4" borderId="46" xfId="0" applyFont="1" applyFill="1" applyBorder="1" applyAlignment="1">
      <alignment/>
    </xf>
    <xf numFmtId="3" fontId="0" fillId="4" borderId="47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3" fontId="0" fillId="4" borderId="49" xfId="0" applyNumberFormat="1" applyFont="1" applyFill="1" applyBorder="1" applyAlignment="1">
      <alignment horizontal="center"/>
    </xf>
    <xf numFmtId="0" fontId="0" fillId="4" borderId="50" xfId="0" applyFont="1" applyFill="1" applyBorder="1" applyAlignment="1">
      <alignment/>
    </xf>
    <xf numFmtId="0" fontId="0" fillId="4" borderId="51" xfId="0" applyFont="1" applyFill="1" applyBorder="1" applyAlignment="1">
      <alignment/>
    </xf>
    <xf numFmtId="3" fontId="0" fillId="4" borderId="52" xfId="0" applyNumberFormat="1" applyFont="1" applyFill="1" applyBorder="1" applyAlignment="1">
      <alignment horizontal="center"/>
    </xf>
    <xf numFmtId="0" fontId="0" fillId="4" borderId="53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55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4" borderId="43" xfId="0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38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3" fontId="14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3" fontId="14" fillId="4" borderId="0" xfId="2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/>
      <protection/>
    </xf>
    <xf numFmtId="3" fontId="3" fillId="3" borderId="56" xfId="4" applyNumberFormat="1" applyFont="1" applyFill="1" applyBorder="1" applyAlignment="1" applyProtection="1">
      <alignment horizontal="center"/>
      <protection/>
    </xf>
    <xf numFmtId="3" fontId="9" fillId="5" borderId="0" xfId="1" applyNumberFormat="1" applyFont="1" applyFill="1" applyBorder="1" applyAlignment="1" applyProtection="1">
      <alignment horizontal="center"/>
      <protection/>
    </xf>
    <xf numFmtId="0" fontId="11" fillId="5" borderId="20" xfId="4" applyFont="1" applyFill="1" applyBorder="1" applyAlignment="1" applyProtection="1">
      <alignment horizontal="center"/>
      <protection/>
    </xf>
    <xf numFmtId="3" fontId="2" fillId="4" borderId="57" xfId="4" applyNumberFormat="1" applyFont="1" applyFill="1" applyBorder="1" applyAlignment="1" applyProtection="1">
      <alignment horizontal="center"/>
      <protection/>
    </xf>
    <xf numFmtId="3" fontId="12" fillId="5" borderId="20" xfId="4" applyNumberFormat="1" applyFont="1" applyFill="1" applyBorder="1" applyAlignment="1" applyProtection="1">
      <alignment horizontal="center"/>
      <protection/>
    </xf>
    <xf numFmtId="3" fontId="2" fillId="4" borderId="58" xfId="4" applyNumberFormat="1" applyFont="1" applyFill="1" applyBorder="1" applyAlignment="1" applyProtection="1">
      <alignment horizontal="center"/>
      <protection/>
    </xf>
    <xf numFmtId="0" fontId="3" fillId="3" borderId="59" xfId="4" applyFont="1" applyFill="1" applyBorder="1" applyAlignment="1" applyProtection="1">
      <alignment horizontal="center"/>
      <protection/>
    </xf>
    <xf numFmtId="3" fontId="2" fillId="4" borderId="60" xfId="4" applyNumberFormat="1" applyFont="1" applyFill="1" applyBorder="1" applyAlignment="1" applyProtection="1">
      <alignment horizontal="center"/>
      <protection/>
    </xf>
    <xf numFmtId="3" fontId="3" fillId="3" borderId="59" xfId="4" applyNumberFormat="1" applyFont="1" applyFill="1" applyBorder="1" applyAlignment="1" applyProtection="1">
      <alignment horizontal="center"/>
      <protection/>
    </xf>
    <xf numFmtId="3" fontId="11" fillId="5" borderId="20" xfId="4" applyNumberFormat="1" applyFont="1" applyFill="1" applyBorder="1" applyAlignment="1" applyProtection="1">
      <alignment horizontal="center"/>
      <protection/>
    </xf>
    <xf numFmtId="3" fontId="9" fillId="5" borderId="12" xfId="1" applyNumberFormat="1" applyFont="1" applyFill="1" applyBorder="1" applyAlignment="1" applyProtection="1">
      <alignment horizontal="center"/>
      <protection/>
    </xf>
    <xf numFmtId="3" fontId="10" fillId="5" borderId="12" xfId="0" applyNumberFormat="1" applyFont="1" applyFill="1" applyBorder="1" applyAlignment="1" applyProtection="1">
      <alignment horizontal="center"/>
      <protection/>
    </xf>
    <xf numFmtId="3" fontId="12" fillId="5" borderId="12" xfId="4" applyNumberFormat="1" applyFont="1" applyFill="1" applyBorder="1" applyAlignment="1" applyProtection="1">
      <alignment horizontal="center"/>
      <protection/>
    </xf>
    <xf numFmtId="3" fontId="2" fillId="4" borderId="61" xfId="4" applyNumberFormat="1" applyFont="1" applyFill="1" applyBorder="1" applyAlignment="1" applyProtection="1">
      <alignment horizontal="center"/>
      <protection/>
    </xf>
    <xf numFmtId="3" fontId="2" fillId="4" borderId="62" xfId="4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3" fontId="1" fillId="0" borderId="23" xfId="2" applyNumberFormat="1" applyFont="1" applyFill="1" applyBorder="1" applyAlignment="1" applyProtection="1">
      <alignment horizontal="center"/>
      <protection/>
    </xf>
    <xf numFmtId="3" fontId="1" fillId="0" borderId="12" xfId="2" applyNumberFormat="1" applyFont="1" applyFill="1" applyBorder="1" applyAlignment="1">
      <alignment horizontal="center"/>
    </xf>
    <xf numFmtId="3" fontId="3" fillId="0" borderId="13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63" xfId="0" applyNumberFormat="1" applyFont="1" applyFill="1" applyBorder="1" applyAlignment="1" applyProtection="1">
      <alignment horizontal="center"/>
      <protection/>
    </xf>
    <xf numFmtId="3" fontId="0" fillId="0" borderId="64" xfId="0" applyNumberFormat="1" applyFont="1" applyFill="1" applyBorder="1" applyAlignment="1">
      <alignment horizontal="center"/>
    </xf>
    <xf numFmtId="3" fontId="2" fillId="0" borderId="64" xfId="0" applyNumberFormat="1" applyFont="1" applyFill="1" applyBorder="1" applyAlignment="1" applyProtection="1">
      <alignment horizontal="center"/>
      <protection/>
    </xf>
    <xf numFmtId="3" fontId="0" fillId="0" borderId="65" xfId="0" applyNumberFormat="1" applyFont="1" applyFill="1" applyBorder="1" applyAlignment="1" applyProtection="1">
      <alignment horizontal="center"/>
      <protection locked="0"/>
    </xf>
    <xf numFmtId="0" fontId="0" fillId="0" borderId="66" xfId="0" applyFont="1" applyFill="1" applyBorder="1" applyAlignment="1">
      <alignment/>
    </xf>
    <xf numFmtId="3" fontId="2" fillId="0" borderId="66" xfId="0" applyNumberFormat="1" applyFont="1" applyFill="1" applyBorder="1" applyAlignment="1" applyProtection="1">
      <alignment horizontal="center"/>
      <protection locked="0"/>
    </xf>
    <xf numFmtId="3" fontId="1" fillId="0" borderId="67" xfId="0" applyNumberFormat="1" applyFont="1" applyFill="1" applyBorder="1" applyAlignment="1" applyProtection="1">
      <alignment/>
      <protection/>
    </xf>
    <xf numFmtId="3" fontId="1" fillId="3" borderId="68" xfId="1" applyNumberFormat="1" applyFont="1" applyFill="1" applyBorder="1" applyAlignment="1" applyProtection="1">
      <alignment/>
      <protection/>
    </xf>
    <xf numFmtId="3" fontId="0" fillId="0" borderId="37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19" fillId="6" borderId="22" xfId="0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3" fontId="20" fillId="5" borderId="12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 applyProtection="1">
      <alignment/>
      <protection/>
    </xf>
    <xf numFmtId="9" fontId="10" fillId="0" borderId="6" xfId="20" applyFont="1" applyFill="1" applyBorder="1" applyAlignment="1" applyProtection="1">
      <alignment/>
      <protection/>
    </xf>
    <xf numFmtId="3" fontId="10" fillId="0" borderId="69" xfId="0" applyNumberFormat="1" applyFont="1" applyFill="1" applyBorder="1" applyAlignment="1" applyProtection="1">
      <alignment/>
      <protection/>
    </xf>
    <xf numFmtId="3" fontId="7" fillId="2" borderId="0" xfId="0" applyNumberFormat="1" applyFont="1" applyFill="1" applyBorder="1" applyAlignment="1" applyProtection="1">
      <alignment/>
      <protection/>
    </xf>
    <xf numFmtId="3" fontId="1" fillId="3" borderId="22" xfId="4" applyNumberFormat="1" applyFont="1" applyFill="1" applyBorder="1" applyAlignment="1" applyProtection="1">
      <alignment/>
      <protection/>
    </xf>
    <xf numFmtId="3" fontId="1" fillId="0" borderId="6" xfId="4" applyNumberFormat="1" applyFont="1" applyFill="1" applyBorder="1" applyAlignment="1" applyProtection="1">
      <alignment/>
      <protection/>
    </xf>
    <xf numFmtId="3" fontId="1" fillId="3" borderId="28" xfId="4" applyNumberFormat="1" applyFont="1" applyFill="1" applyBorder="1" applyAlignment="1" applyProtection="1">
      <alignment horizontal="right"/>
      <protection/>
    </xf>
    <xf numFmtId="3" fontId="0" fillId="3" borderId="70" xfId="0" applyNumberFormat="1" applyFont="1" applyFill="1" applyBorder="1" applyAlignment="1" applyProtection="1">
      <alignment horizontal="right"/>
      <protection/>
    </xf>
    <xf numFmtId="3" fontId="0" fillId="3" borderId="71" xfId="0" applyNumberFormat="1" applyFont="1" applyFill="1" applyBorder="1" applyAlignment="1" applyProtection="1">
      <alignment horizontal="right"/>
      <protection/>
    </xf>
    <xf numFmtId="3" fontId="0" fillId="3" borderId="70" xfId="4" applyNumberFormat="1" applyFont="1" applyFill="1" applyBorder="1" applyAlignment="1" applyProtection="1">
      <alignment horizontal="right"/>
      <protection/>
    </xf>
    <xf numFmtId="3" fontId="1" fillId="3" borderId="70" xfId="0" applyNumberFormat="1" applyFont="1" applyFill="1" applyBorder="1" applyAlignment="1" applyProtection="1">
      <alignment horizontal="right"/>
      <protection/>
    </xf>
    <xf numFmtId="3" fontId="0" fillId="3" borderId="72" xfId="0" applyNumberFormat="1" applyFont="1" applyFill="1" applyBorder="1" applyAlignment="1" applyProtection="1">
      <alignment horizontal="right"/>
      <protection/>
    </xf>
    <xf numFmtId="3" fontId="0" fillId="3" borderId="71" xfId="4" applyNumberFormat="1" applyFont="1" applyFill="1" applyBorder="1" applyAlignment="1" applyProtection="1">
      <alignment horizontal="right"/>
      <protection/>
    </xf>
    <xf numFmtId="3" fontId="1" fillId="3" borderId="70" xfId="4" applyNumberFormat="1" applyFont="1" applyFill="1" applyBorder="1" applyAlignment="1" applyProtection="1">
      <alignment horizontal="right"/>
      <protection/>
    </xf>
    <xf numFmtId="3" fontId="1" fillId="3" borderId="71" xfId="0" applyNumberFormat="1" applyFont="1" applyFill="1" applyBorder="1" applyAlignment="1" applyProtection="1">
      <alignment horizontal="right"/>
      <protection/>
    </xf>
    <xf numFmtId="3" fontId="1" fillId="0" borderId="22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0" fillId="0" borderId="64" xfId="4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1" fillId="3" borderId="73" xfId="1" applyNumberFormat="1" applyFont="1" applyFill="1" applyBorder="1" applyAlignment="1" applyProtection="1">
      <alignment/>
      <protection/>
    </xf>
    <xf numFmtId="3" fontId="1" fillId="3" borderId="74" xfId="1" applyNumberFormat="1" applyFont="1" applyFill="1" applyBorder="1" applyAlignment="1" applyProtection="1">
      <alignment/>
      <protection/>
    </xf>
    <xf numFmtId="3" fontId="1" fillId="3" borderId="75" xfId="1" applyNumberFormat="1" applyFont="1" applyFill="1" applyBorder="1" applyAlignment="1" applyProtection="1">
      <alignment/>
      <protection/>
    </xf>
    <xf numFmtId="3" fontId="1" fillId="3" borderId="76" xfId="1" applyNumberFormat="1" applyFont="1" applyFill="1" applyBorder="1" applyAlignment="1" applyProtection="1">
      <alignment/>
      <protection/>
    </xf>
    <xf numFmtId="3" fontId="1" fillId="3" borderId="77" xfId="1" applyNumberFormat="1" applyFont="1" applyFill="1" applyBorder="1" applyAlignment="1" applyProtection="1">
      <alignment/>
      <protection/>
    </xf>
    <xf numFmtId="3" fontId="1" fillId="3" borderId="78" xfId="1" applyNumberFormat="1" applyFont="1" applyFill="1" applyBorder="1" applyAlignment="1" applyProtection="1">
      <alignment/>
      <protection/>
    </xf>
    <xf numFmtId="3" fontId="0" fillId="0" borderId="22" xfId="4" applyNumberFormat="1" applyFont="1" applyFill="1" applyBorder="1" applyAlignment="1" applyProtection="1">
      <alignment/>
      <protection/>
    </xf>
    <xf numFmtId="3" fontId="0" fillId="0" borderId="79" xfId="4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1" fillId="3" borderId="79" xfId="1" applyNumberFormat="1" applyFont="1" applyFill="1" applyBorder="1" applyAlignment="1" applyProtection="1">
      <alignment/>
      <protection/>
    </xf>
    <xf numFmtId="3" fontId="1" fillId="3" borderId="85" xfId="1" applyNumberFormat="1" applyFont="1" applyFill="1" applyBorder="1" applyAlignment="1" applyProtection="1">
      <alignment/>
      <protection/>
    </xf>
    <xf numFmtId="3" fontId="1" fillId="3" borderId="80" xfId="1" applyNumberFormat="1" applyFont="1" applyFill="1" applyBorder="1" applyAlignment="1" applyProtection="1">
      <alignment/>
      <protection/>
    </xf>
    <xf numFmtId="3" fontId="1" fillId="3" borderId="88" xfId="1" applyNumberFormat="1" applyFont="1" applyFill="1" applyBorder="1" applyAlignment="1" applyProtection="1">
      <alignment/>
      <protection/>
    </xf>
    <xf numFmtId="3" fontId="1" fillId="3" borderId="82" xfId="1" applyNumberFormat="1" applyFont="1" applyFill="1" applyBorder="1" applyAlignment="1" applyProtection="1">
      <alignment/>
      <protection/>
    </xf>
    <xf numFmtId="3" fontId="1" fillId="3" borderId="86" xfId="1" applyNumberFormat="1" applyFont="1" applyFill="1" applyBorder="1" applyAlignment="1" applyProtection="1">
      <alignment/>
      <protection/>
    </xf>
    <xf numFmtId="3" fontId="0" fillId="0" borderId="89" xfId="0" applyNumberFormat="1" applyFont="1" applyFill="1" applyBorder="1" applyAlignment="1" applyProtection="1">
      <alignment/>
      <protection locked="0"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91" xfId="4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4" applyNumberFormat="1" applyFont="1" applyFill="1" applyBorder="1" applyAlignment="1" applyProtection="1">
      <alignment/>
      <protection/>
    </xf>
    <xf numFmtId="3" fontId="0" fillId="0" borderId="99" xfId="4" applyNumberFormat="1" applyFont="1" applyFill="1" applyBorder="1" applyAlignment="1" applyProtection="1">
      <alignment/>
      <protection/>
    </xf>
    <xf numFmtId="3" fontId="0" fillId="0" borderId="99" xfId="0" applyNumberFormat="1" applyFont="1" applyFill="1" applyBorder="1" applyAlignment="1" applyProtection="1">
      <alignment/>
      <protection locked="0"/>
    </xf>
    <xf numFmtId="3" fontId="0" fillId="0" borderId="100" xfId="4" applyNumberFormat="1" applyFont="1" applyFill="1" applyBorder="1" applyAlignment="1" applyProtection="1">
      <alignment/>
      <protection/>
    </xf>
    <xf numFmtId="3" fontId="0" fillId="0" borderId="101" xfId="0" applyNumberFormat="1" applyFont="1" applyFill="1" applyBorder="1" applyAlignment="1" applyProtection="1">
      <alignment/>
      <protection locked="0"/>
    </xf>
    <xf numFmtId="3" fontId="0" fillId="0" borderId="102" xfId="4" applyNumberFormat="1" applyFont="1" applyFill="1" applyBorder="1" applyAlignment="1" applyProtection="1">
      <alignment/>
      <protection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103" xfId="4" applyNumberFormat="1" applyFont="1" applyFill="1" applyBorder="1" applyAlignment="1" applyProtection="1">
      <alignment/>
      <protection/>
    </xf>
    <xf numFmtId="3" fontId="0" fillId="0" borderId="104" xfId="0" applyNumberFormat="1" applyFont="1" applyFill="1" applyBorder="1" applyAlignment="1" applyProtection="1">
      <alignment/>
      <protection locked="0"/>
    </xf>
    <xf numFmtId="3" fontId="0" fillId="0" borderId="103" xfId="0" applyNumberFormat="1" applyFont="1" applyFill="1" applyBorder="1" applyAlignment="1" applyProtection="1">
      <alignment/>
      <protection locked="0"/>
    </xf>
    <xf numFmtId="3" fontId="0" fillId="0" borderId="105" xfId="4" applyNumberFormat="1" applyFont="1" applyFill="1" applyBorder="1" applyAlignment="1" applyProtection="1">
      <alignment/>
      <protection/>
    </xf>
    <xf numFmtId="3" fontId="0" fillId="0" borderId="106" xfId="0" applyNumberFormat="1" applyFont="1" applyFill="1" applyBorder="1" applyAlignment="1" applyProtection="1">
      <alignment/>
      <protection locked="0"/>
    </xf>
    <xf numFmtId="3" fontId="0" fillId="0" borderId="107" xfId="0" applyNumberFormat="1" applyFont="1" applyFill="1" applyBorder="1" applyAlignment="1" applyProtection="1">
      <alignment/>
      <protection locked="0"/>
    </xf>
    <xf numFmtId="3" fontId="0" fillId="0" borderId="108" xfId="0" applyNumberFormat="1" applyFont="1" applyFill="1" applyBorder="1" applyAlignment="1" applyProtection="1">
      <alignment/>
      <protection locked="0"/>
    </xf>
    <xf numFmtId="0" fontId="0" fillId="3" borderId="70" xfId="4" applyFont="1" applyFill="1" applyBorder="1" applyAlignment="1" applyProtection="1">
      <alignment horizontal="right"/>
      <protection/>
    </xf>
    <xf numFmtId="0" fontId="0" fillId="3" borderId="109" xfId="0" applyFont="1" applyFill="1" applyBorder="1" applyAlignment="1" applyProtection="1">
      <alignment horizontal="right"/>
      <protection/>
    </xf>
    <xf numFmtId="0" fontId="1" fillId="3" borderId="70" xfId="0" applyFont="1" applyFill="1" applyBorder="1" applyAlignment="1" applyProtection="1">
      <alignment horizontal="right"/>
      <protection/>
    </xf>
    <xf numFmtId="0" fontId="0" fillId="3" borderId="70" xfId="0" applyFont="1" applyFill="1" applyBorder="1" applyAlignment="1" applyProtection="1">
      <alignment horizontal="right"/>
      <protection/>
    </xf>
    <xf numFmtId="0" fontId="1" fillId="3" borderId="110" xfId="0" applyFont="1" applyFill="1" applyBorder="1" applyAlignment="1" applyProtection="1">
      <alignment horizontal="right"/>
      <protection/>
    </xf>
    <xf numFmtId="0" fontId="1" fillId="3" borderId="109" xfId="4" applyFont="1" applyFill="1" applyBorder="1" applyAlignment="1" applyProtection="1">
      <alignment horizontal="right"/>
      <protection/>
    </xf>
    <xf numFmtId="1" fontId="0" fillId="3" borderId="70" xfId="0" applyNumberFormat="1" applyFont="1" applyFill="1" applyBorder="1" applyAlignment="1" applyProtection="1">
      <alignment horizontal="right"/>
      <protection/>
    </xf>
    <xf numFmtId="1" fontId="0" fillId="3" borderId="71" xfId="0" applyNumberFormat="1" applyFont="1" applyFill="1" applyBorder="1" applyAlignment="1" applyProtection="1">
      <alignment horizontal="right"/>
      <protection/>
    </xf>
    <xf numFmtId="0" fontId="0" fillId="3" borderId="71" xfId="4" applyFont="1" applyFill="1" applyBorder="1" applyAlignment="1" applyProtection="1">
      <alignment horizontal="right"/>
      <protection/>
    </xf>
    <xf numFmtId="0" fontId="0" fillId="3" borderId="71" xfId="0" applyFont="1" applyFill="1" applyBorder="1" applyAlignment="1" applyProtection="1">
      <alignment horizontal="right"/>
      <protection/>
    </xf>
    <xf numFmtId="0" fontId="1" fillId="3" borderId="109" xfId="0" applyFont="1" applyFill="1" applyBorder="1" applyAlignment="1" applyProtection="1">
      <alignment horizontal="right"/>
      <protection/>
    </xf>
    <xf numFmtId="0" fontId="1" fillId="3" borderId="111" xfId="0" applyFont="1" applyFill="1" applyBorder="1" applyAlignment="1" applyProtection="1">
      <alignment horizontal="right"/>
      <protection/>
    </xf>
    <xf numFmtId="3" fontId="1" fillId="0" borderId="12" xfId="4" applyNumberFormat="1" applyFont="1" applyFill="1" applyBorder="1" applyAlignment="1" applyProtection="1">
      <alignment/>
      <protection/>
    </xf>
    <xf numFmtId="3" fontId="1" fillId="3" borderId="28" xfId="4" applyNumberFormat="1" applyFont="1" applyFill="1" applyBorder="1" applyAlignment="1" applyProtection="1">
      <alignment/>
      <protection/>
    </xf>
    <xf numFmtId="3" fontId="0" fillId="3" borderId="70" xfId="0" applyNumberFormat="1" applyFont="1" applyFill="1" applyBorder="1" applyAlignment="1" applyProtection="1">
      <alignment/>
      <protection/>
    </xf>
    <xf numFmtId="3" fontId="0" fillId="3" borderId="109" xfId="0" applyNumberFormat="1" applyFont="1" applyFill="1" applyBorder="1" applyAlignment="1" applyProtection="1">
      <alignment/>
      <protection/>
    </xf>
    <xf numFmtId="3" fontId="0" fillId="3" borderId="71" xfId="0" applyNumberFormat="1" applyFont="1" applyFill="1" applyBorder="1" applyAlignment="1" applyProtection="1">
      <alignment/>
      <protection/>
    </xf>
    <xf numFmtId="3" fontId="1" fillId="3" borderId="70" xfId="4" applyNumberFormat="1" applyFont="1" applyFill="1" applyBorder="1" applyAlignment="1" applyProtection="1">
      <alignment/>
      <protection/>
    </xf>
    <xf numFmtId="3" fontId="1" fillId="3" borderId="70" xfId="0" applyNumberFormat="1" applyFont="1" applyFill="1" applyBorder="1" applyAlignment="1" applyProtection="1">
      <alignment/>
      <protection/>
    </xf>
    <xf numFmtId="3" fontId="1" fillId="3" borderId="71" xfId="0" applyNumberFormat="1" applyFont="1" applyFill="1" applyBorder="1" applyAlignment="1" applyProtection="1">
      <alignment/>
      <protection/>
    </xf>
    <xf numFmtId="3" fontId="1" fillId="3" borderId="71" xfId="4" applyNumberFormat="1" applyFont="1" applyFill="1" applyBorder="1" applyAlignment="1" applyProtection="1">
      <alignment/>
      <protection/>
    </xf>
    <xf numFmtId="3" fontId="1" fillId="0" borderId="0" xfId="4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/>
      <protection/>
    </xf>
    <xf numFmtId="3" fontId="1" fillId="3" borderId="74" xfId="0" applyNumberFormat="1" applyFont="1" applyFill="1" applyBorder="1" applyAlignment="1" applyProtection="1">
      <alignment/>
      <protection/>
    </xf>
    <xf numFmtId="3" fontId="1" fillId="3" borderId="112" xfId="1" applyNumberFormat="1" applyFont="1" applyFill="1" applyBorder="1" applyAlignment="1" applyProtection="1">
      <alignment/>
      <protection/>
    </xf>
    <xf numFmtId="3" fontId="1" fillId="3" borderId="113" xfId="1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2" xfId="4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14" xfId="0" applyNumberFormat="1" applyFont="1" applyFill="1" applyBorder="1" applyAlignment="1" applyProtection="1">
      <alignment/>
      <protection locked="0"/>
    </xf>
    <xf numFmtId="3" fontId="0" fillId="0" borderId="115" xfId="0" applyNumberFormat="1" applyFont="1" applyFill="1" applyBorder="1" applyAlignment="1" applyProtection="1">
      <alignment/>
      <protection locked="0"/>
    </xf>
    <xf numFmtId="3" fontId="0" fillId="0" borderId="116" xfId="0" applyNumberFormat="1" applyFont="1" applyFill="1" applyBorder="1" applyAlignment="1" applyProtection="1">
      <alignment/>
      <protection locked="0"/>
    </xf>
    <xf numFmtId="3" fontId="1" fillId="3" borderId="85" xfId="0" applyNumberFormat="1" applyFont="1" applyFill="1" applyBorder="1" applyAlignment="1" applyProtection="1">
      <alignment/>
      <protection/>
    </xf>
    <xf numFmtId="3" fontId="1" fillId="3" borderId="114" xfId="1" applyNumberFormat="1" applyFont="1" applyFill="1" applyBorder="1" applyAlignment="1" applyProtection="1">
      <alignment/>
      <protection/>
    </xf>
    <xf numFmtId="3" fontId="1" fillId="3" borderId="116" xfId="1" applyNumberFormat="1" applyFont="1" applyFill="1" applyBorder="1" applyAlignment="1" applyProtection="1">
      <alignment/>
      <protection/>
    </xf>
    <xf numFmtId="3" fontId="0" fillId="0" borderId="117" xfId="0" applyNumberFormat="1" applyFont="1" applyFill="1" applyBorder="1" applyAlignment="1" applyProtection="1">
      <alignment/>
      <protection locked="0"/>
    </xf>
    <xf numFmtId="3" fontId="0" fillId="0" borderId="118" xfId="0" applyNumberFormat="1" applyFont="1" applyFill="1" applyBorder="1" applyAlignment="1" applyProtection="1">
      <alignment/>
      <protection locked="0"/>
    </xf>
    <xf numFmtId="3" fontId="0" fillId="0" borderId="119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/>
    </xf>
    <xf numFmtId="3" fontId="0" fillId="0" borderId="120" xfId="0" applyNumberFormat="1" applyFont="1" applyFill="1" applyBorder="1" applyAlignment="1" applyProtection="1">
      <alignment/>
      <protection locked="0"/>
    </xf>
    <xf numFmtId="3" fontId="0" fillId="0" borderId="121" xfId="0" applyNumberFormat="1" applyFont="1" applyFill="1" applyBorder="1" applyAlignment="1" applyProtection="1">
      <alignment/>
      <protection locked="0"/>
    </xf>
    <xf numFmtId="3" fontId="0" fillId="0" borderId="122" xfId="0" applyNumberFormat="1" applyFont="1" applyFill="1" applyBorder="1" applyAlignment="1" applyProtection="1">
      <alignment/>
      <protection locked="0"/>
    </xf>
    <xf numFmtId="3" fontId="0" fillId="0" borderId="121" xfId="0" applyNumberFormat="1" applyFont="1" applyFill="1" applyBorder="1" applyAlignment="1" applyProtection="1">
      <alignment/>
      <protection/>
    </xf>
    <xf numFmtId="3" fontId="0" fillId="0" borderId="123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/>
    </xf>
    <xf numFmtId="3" fontId="0" fillId="0" borderId="103" xfId="4" applyNumberFormat="1" applyFont="1" applyFill="1" applyBorder="1" applyAlignment="1" applyProtection="1">
      <alignment/>
      <protection locked="0"/>
    </xf>
    <xf numFmtId="3" fontId="0" fillId="0" borderId="124" xfId="0" applyNumberFormat="1" applyFont="1" applyFill="1" applyBorder="1" applyAlignment="1" applyProtection="1">
      <alignment/>
      <protection locked="0"/>
    </xf>
    <xf numFmtId="3" fontId="0" fillId="0" borderId="125" xfId="0" applyNumberFormat="1" applyFont="1" applyFill="1" applyBorder="1" applyAlignment="1" applyProtection="1">
      <alignment/>
      <protection locked="0"/>
    </xf>
    <xf numFmtId="3" fontId="0" fillId="0" borderId="126" xfId="0" applyNumberFormat="1" applyFont="1" applyFill="1" applyBorder="1" applyAlignment="1" applyProtection="1">
      <alignment/>
      <protection locked="0"/>
    </xf>
    <xf numFmtId="3" fontId="19" fillId="3" borderId="22" xfId="0" applyNumberFormat="1" applyFont="1" applyFill="1" applyBorder="1" applyAlignment="1">
      <alignment horizontal="center"/>
    </xf>
    <xf numFmtId="3" fontId="1" fillId="3" borderId="29" xfId="0" applyNumberFormat="1" applyFont="1" applyFill="1" applyBorder="1" applyAlignment="1">
      <alignment horizontal="center"/>
    </xf>
    <xf numFmtId="3" fontId="1" fillId="3" borderId="29" xfId="18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3" fontId="0" fillId="4" borderId="43" xfId="0" applyNumberFormat="1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1" fillId="3" borderId="30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/>
    </xf>
    <xf numFmtId="0" fontId="0" fillId="3" borderId="2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3" borderId="30" xfId="0" applyNumberFormat="1" applyFont="1" applyFill="1" applyBorder="1" applyAlignment="1">
      <alignment horizontal="center"/>
    </xf>
    <xf numFmtId="9" fontId="0" fillId="0" borderId="0" xfId="20" applyAlignment="1">
      <alignment/>
    </xf>
    <xf numFmtId="0" fontId="0" fillId="4" borderId="127" xfId="0" applyFill="1" applyBorder="1" applyAlignment="1">
      <alignment/>
    </xf>
    <xf numFmtId="0" fontId="0" fillId="4" borderId="47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4" borderId="55" xfId="0" applyNumberForma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" fillId="0" borderId="19" xfId="0" applyNumberFormat="1" applyFont="1" applyFill="1" applyBorder="1" applyAlignment="1" applyProtection="1">
      <alignment horizontal="center"/>
      <protection/>
    </xf>
    <xf numFmtId="0" fontId="1" fillId="4" borderId="13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49" fontId="10" fillId="0" borderId="6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 applyProtection="1">
      <alignment horizontal="left"/>
      <protection locked="0"/>
    </xf>
    <xf numFmtId="3" fontId="1" fillId="7" borderId="12" xfId="2" applyNumberFormat="1" applyFont="1" applyFill="1" applyBorder="1" applyAlignment="1" applyProtection="1">
      <alignment horizontal="center"/>
      <protection/>
    </xf>
    <xf numFmtId="0" fontId="1" fillId="7" borderId="12" xfId="2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3" fontId="0" fillId="0" borderId="32" xfId="4" applyNumberFormat="1" applyFont="1" applyFill="1" applyBorder="1" applyAlignment="1" applyProtection="1">
      <alignment/>
      <protection/>
    </xf>
    <xf numFmtId="3" fontId="0" fillId="7" borderId="47" xfId="0" applyNumberFormat="1" applyFill="1" applyBorder="1" applyAlignment="1">
      <alignment horizontal="center"/>
    </xf>
    <xf numFmtId="0" fontId="0" fillId="7" borderId="48" xfId="0" applyFill="1" applyBorder="1" applyAlignment="1">
      <alignment/>
    </xf>
    <xf numFmtId="3" fontId="0" fillId="7" borderId="49" xfId="0" applyNumberFormat="1" applyFill="1" applyBorder="1" applyAlignment="1">
      <alignment horizontal="center"/>
    </xf>
    <xf numFmtId="0" fontId="0" fillId="7" borderId="50" xfId="0" applyFill="1" applyBorder="1" applyAlignment="1">
      <alignment/>
    </xf>
    <xf numFmtId="3" fontId="0" fillId="7" borderId="43" xfId="0" applyNumberFormat="1" applyFill="1" applyBorder="1" applyAlignment="1">
      <alignment horizontal="center"/>
    </xf>
    <xf numFmtId="0" fontId="0" fillId="7" borderId="44" xfId="0" applyFill="1" applyBorder="1" applyAlignment="1">
      <alignment/>
    </xf>
    <xf numFmtId="0" fontId="14" fillId="0" borderId="0" xfId="0" applyFont="1" applyAlignment="1">
      <alignment horizontal="left"/>
    </xf>
    <xf numFmtId="0" fontId="0" fillId="4" borderId="0" xfId="0" applyFill="1" applyBorder="1" applyAlignment="1">
      <alignment/>
    </xf>
    <xf numFmtId="0" fontId="0" fillId="7" borderId="47" xfId="0" applyFill="1" applyBorder="1" applyAlignment="1">
      <alignment horizontal="center"/>
    </xf>
    <xf numFmtId="3" fontId="0" fillId="9" borderId="47" xfId="0" applyNumberFormat="1" applyFill="1" applyBorder="1" applyAlignment="1">
      <alignment horizontal="center"/>
    </xf>
    <xf numFmtId="0" fontId="0" fillId="9" borderId="48" xfId="0" applyFill="1" applyBorder="1" applyAlignment="1">
      <alignment/>
    </xf>
    <xf numFmtId="3" fontId="0" fillId="7" borderId="20" xfId="0" applyNumberFormat="1" applyFill="1" applyBorder="1" applyAlignment="1">
      <alignment horizontal="center"/>
    </xf>
    <xf numFmtId="0" fontId="0" fillId="7" borderId="21" xfId="0" applyFill="1" applyBorder="1" applyAlignment="1">
      <alignment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3" fontId="0" fillId="4" borderId="55" xfId="0" applyNumberFormat="1" applyFont="1" applyFill="1" applyBorder="1" applyAlignment="1">
      <alignment horizontal="center"/>
    </xf>
    <xf numFmtId="3" fontId="0" fillId="4" borderId="38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0" fillId="0" borderId="55" xfId="0" applyFont="1" applyBorder="1" applyAlignment="1">
      <alignment/>
    </xf>
    <xf numFmtId="49" fontId="26" fillId="0" borderId="24" xfId="0" applyNumberFormat="1" applyFont="1" applyBorder="1" applyAlignment="1">
      <alignment horizontal="center"/>
    </xf>
    <xf numFmtId="0" fontId="27" fillId="0" borderId="128" xfId="0" applyFont="1" applyBorder="1" applyAlignment="1">
      <alignment/>
    </xf>
    <xf numFmtId="49" fontId="26" fillId="0" borderId="1" xfId="0" applyNumberFormat="1" applyFont="1" applyBorder="1" applyAlignment="1">
      <alignment horizontal="center"/>
    </xf>
    <xf numFmtId="0" fontId="27" fillId="0" borderId="38" xfId="0" applyFont="1" applyBorder="1" applyAlignment="1">
      <alignment/>
    </xf>
    <xf numFmtId="0" fontId="27" fillId="0" borderId="2" xfId="0" applyFont="1" applyBorder="1" applyAlignment="1">
      <alignment/>
    </xf>
    <xf numFmtId="49" fontId="4" fillId="3" borderId="129" xfId="0" applyNumberFormat="1" applyFont="1" applyFill="1" applyBorder="1" applyAlignment="1">
      <alignment horizontal="center"/>
    </xf>
    <xf numFmtId="0" fontId="4" fillId="3" borderId="115" xfId="0" applyFont="1" applyFill="1" applyBorder="1" applyAlignment="1">
      <alignment/>
    </xf>
    <xf numFmtId="49" fontId="28" fillId="0" borderId="1" xfId="0" applyNumberFormat="1" applyFont="1" applyBorder="1" applyAlignment="1">
      <alignment horizontal="center"/>
    </xf>
    <xf numFmtId="0" fontId="29" fillId="0" borderId="2" xfId="0" applyFont="1" applyBorder="1" applyAlignment="1">
      <alignment/>
    </xf>
    <xf numFmtId="0" fontId="30" fillId="3" borderId="115" xfId="0" applyFont="1" applyFill="1" applyBorder="1" applyAlignment="1">
      <alignment/>
    </xf>
    <xf numFmtId="49" fontId="28" fillId="0" borderId="3" xfId="0" applyNumberFormat="1" applyFont="1" applyBorder="1" applyAlignment="1">
      <alignment horizontal="center"/>
    </xf>
    <xf numFmtId="0" fontId="29" fillId="0" borderId="38" xfId="0" applyFont="1" applyBorder="1" applyAlignment="1">
      <alignment/>
    </xf>
    <xf numFmtId="49" fontId="8" fillId="0" borderId="32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0" fontId="4" fillId="3" borderId="22" xfId="0" applyFont="1" applyFill="1" applyBorder="1" applyAlignment="1">
      <alignment/>
    </xf>
    <xf numFmtId="49" fontId="28" fillId="0" borderId="54" xfId="0" applyNumberFormat="1" applyFont="1" applyBorder="1" applyAlignment="1">
      <alignment horizontal="center"/>
    </xf>
    <xf numFmtId="0" fontId="29" fillId="0" borderId="19" xfId="0" applyFont="1" applyBorder="1" applyAlignment="1">
      <alignment/>
    </xf>
    <xf numFmtId="49" fontId="1" fillId="0" borderId="123" xfId="0" applyNumberFormat="1" applyFont="1" applyBorder="1" applyAlignment="1">
      <alignment horizontal="center"/>
    </xf>
    <xf numFmtId="0" fontId="0" fillId="0" borderId="123" xfId="0" applyFont="1" applyBorder="1" applyAlignment="1">
      <alignment horizontal="center"/>
    </xf>
    <xf numFmtId="0" fontId="0" fillId="4" borderId="130" xfId="0" applyNumberFormat="1" applyFont="1" applyFill="1" applyBorder="1" applyAlignment="1">
      <alignment horizontal="center"/>
    </xf>
    <xf numFmtId="49" fontId="28" fillId="0" borderId="13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" fillId="8" borderId="0" xfId="0" applyFont="1" applyFill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5" borderId="12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23" xfId="0" applyNumberFormat="1" applyFont="1" applyBorder="1" applyAlignment="1">
      <alignment horizontal="center"/>
    </xf>
    <xf numFmtId="3" fontId="0" fillId="5" borderId="2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3" borderId="132" xfId="0" applyFont="1" applyFill="1" applyBorder="1" applyAlignment="1" applyProtection="1">
      <alignment horizontal="left"/>
      <protection/>
    </xf>
    <xf numFmtId="0" fontId="9" fillId="2" borderId="7" xfId="1" applyFont="1" applyFill="1" applyBorder="1" applyAlignment="1" applyProtection="1">
      <alignment/>
      <protection/>
    </xf>
    <xf numFmtId="3" fontId="3" fillId="3" borderId="133" xfId="2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>
      <alignment horizontal="left"/>
    </xf>
    <xf numFmtId="3" fontId="0" fillId="4" borderId="0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left"/>
    </xf>
    <xf numFmtId="3" fontId="0" fillId="4" borderId="0" xfId="0" applyNumberFormat="1" applyFont="1" applyFill="1" applyBorder="1" applyAlignment="1" applyProtection="1">
      <alignment/>
      <protection/>
    </xf>
    <xf numFmtId="3" fontId="0" fillId="4" borderId="4" xfId="0" applyNumberFormat="1" applyFont="1" applyFill="1" applyBorder="1" applyAlignment="1" applyProtection="1">
      <alignment/>
      <protection/>
    </xf>
    <xf numFmtId="3" fontId="0" fillId="0" borderId="30" xfId="0" applyNumberFormat="1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23" xfId="0" applyFont="1" applyBorder="1" applyAlignment="1">
      <alignment/>
    </xf>
    <xf numFmtId="3" fontId="17" fillId="5" borderId="23" xfId="0" applyNumberFormat="1" applyFont="1" applyFill="1" applyBorder="1" applyAlignment="1">
      <alignment horizontal="center"/>
    </xf>
    <xf numFmtId="3" fontId="17" fillId="5" borderId="12" xfId="0" applyNumberFormat="1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3" fontId="27" fillId="0" borderId="46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3" fontId="27" fillId="0" borderId="48" xfId="0" applyNumberFormat="1" applyFont="1" applyBorder="1" applyAlignment="1">
      <alignment/>
    </xf>
    <xf numFmtId="3" fontId="4" fillId="3" borderId="134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3" fontId="29" fillId="0" borderId="48" xfId="0" applyNumberFormat="1" applyFont="1" applyBorder="1" applyAlignment="1">
      <alignment/>
    </xf>
    <xf numFmtId="3" fontId="0" fillId="0" borderId="48" xfId="0" applyNumberFormat="1" applyBorder="1" applyAlignment="1">
      <alignment/>
    </xf>
    <xf numFmtId="3" fontId="28" fillId="0" borderId="48" xfId="0" applyNumberFormat="1" applyFont="1" applyBorder="1" applyAlignment="1">
      <alignment/>
    </xf>
    <xf numFmtId="3" fontId="29" fillId="0" borderId="50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28" fillId="0" borderId="50" xfId="0" applyNumberFormat="1" applyFont="1" applyBorder="1" applyAlignment="1">
      <alignment/>
    </xf>
    <xf numFmtId="3" fontId="29" fillId="0" borderId="135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27" fillId="11" borderId="46" xfId="0" applyNumberFormat="1" applyFont="1" applyFill="1" applyBorder="1" applyAlignment="1">
      <alignment/>
    </xf>
    <xf numFmtId="3" fontId="27" fillId="11" borderId="50" xfId="0" applyNumberFormat="1" applyFont="1" applyFill="1" applyBorder="1" applyAlignment="1">
      <alignment/>
    </xf>
    <xf numFmtId="3" fontId="27" fillId="11" borderId="48" xfId="0" applyNumberFormat="1" applyFont="1" applyFill="1" applyBorder="1" applyAlignment="1">
      <alignment/>
    </xf>
    <xf numFmtId="3" fontId="4" fillId="11" borderId="134" xfId="0" applyNumberFormat="1" applyFont="1" applyFill="1" applyBorder="1" applyAlignment="1">
      <alignment/>
    </xf>
    <xf numFmtId="3" fontId="0" fillId="11" borderId="48" xfId="0" applyNumberFormat="1" applyFont="1" applyFill="1" applyBorder="1" applyAlignment="1">
      <alignment/>
    </xf>
    <xf numFmtId="3" fontId="29" fillId="11" borderId="48" xfId="0" applyNumberFormat="1" applyFont="1" applyFill="1" applyBorder="1" applyAlignment="1">
      <alignment/>
    </xf>
    <xf numFmtId="3" fontId="0" fillId="11" borderId="48" xfId="0" applyNumberFormat="1" applyFill="1" applyBorder="1" applyAlignment="1">
      <alignment/>
    </xf>
    <xf numFmtId="3" fontId="28" fillId="11" borderId="48" xfId="0" applyNumberFormat="1" applyFont="1" applyFill="1" applyBorder="1" applyAlignment="1">
      <alignment/>
    </xf>
    <xf numFmtId="3" fontId="29" fillId="11" borderId="50" xfId="0" applyNumberFormat="1" applyFont="1" applyFill="1" applyBorder="1" applyAlignment="1">
      <alignment/>
    </xf>
    <xf numFmtId="3" fontId="1" fillId="11" borderId="123" xfId="0" applyNumberFormat="1" applyFont="1" applyFill="1" applyBorder="1" applyAlignment="1">
      <alignment/>
    </xf>
    <xf numFmtId="3" fontId="29" fillId="11" borderId="21" xfId="0" applyNumberFormat="1" applyFont="1" applyFill="1" applyBorder="1" applyAlignment="1">
      <alignment/>
    </xf>
    <xf numFmtId="3" fontId="1" fillId="11" borderId="48" xfId="0" applyNumberFormat="1" applyFont="1" applyFill="1" applyBorder="1" applyAlignment="1">
      <alignment/>
    </xf>
    <xf numFmtId="3" fontId="1" fillId="11" borderId="50" xfId="0" applyNumberFormat="1" applyFont="1" applyFill="1" applyBorder="1" applyAlignment="1">
      <alignment/>
    </xf>
    <xf numFmtId="3" fontId="28" fillId="11" borderId="50" xfId="0" applyNumberFormat="1" applyFont="1" applyFill="1" applyBorder="1" applyAlignment="1">
      <alignment/>
    </xf>
    <xf numFmtId="3" fontId="29" fillId="11" borderId="135" xfId="0" applyNumberFormat="1" applyFont="1" applyFill="1" applyBorder="1" applyAlignment="1">
      <alignment/>
    </xf>
    <xf numFmtId="3" fontId="1" fillId="11" borderId="53" xfId="0" applyNumberFormat="1" applyFont="1" applyFill="1" applyBorder="1" applyAlignment="1">
      <alignment/>
    </xf>
    <xf numFmtId="3" fontId="7" fillId="11" borderId="29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31" fillId="3" borderId="23" xfId="0" applyFont="1" applyFill="1" applyBorder="1" applyAlignment="1">
      <alignment wrapText="1"/>
    </xf>
    <xf numFmtId="0" fontId="4" fillId="3" borderId="69" xfId="0" applyFont="1" applyFill="1" applyBorder="1" applyAlignment="1">
      <alignment/>
    </xf>
    <xf numFmtId="0" fontId="31" fillId="3" borderId="30" xfId="0" applyFont="1" applyFill="1" applyBorder="1" applyAlignment="1">
      <alignment wrapText="1"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3" fontId="0" fillId="5" borderId="22" xfId="0" applyNumberFormat="1" applyFont="1" applyFill="1" applyBorder="1" applyAlignment="1">
      <alignment horizontal="center"/>
    </xf>
    <xf numFmtId="0" fontId="18" fillId="7" borderId="12" xfId="2" applyFont="1" applyFill="1" applyBorder="1" applyAlignment="1">
      <alignment horizontal="center"/>
    </xf>
    <xf numFmtId="0" fontId="17" fillId="5" borderId="0" xfId="0" applyFont="1" applyFill="1" applyBorder="1" applyAlignment="1" applyProtection="1">
      <alignment horizontal="center"/>
      <protection locked="0"/>
    </xf>
    <xf numFmtId="3" fontId="18" fillId="5" borderId="6" xfId="2" applyNumberFormat="1" applyFont="1" applyFill="1" applyBorder="1" applyAlignment="1" applyProtection="1">
      <alignment horizontal="center"/>
      <protection/>
    </xf>
    <xf numFmtId="0" fontId="17" fillId="5" borderId="0" xfId="0" applyFont="1" applyFill="1" applyBorder="1" applyAlignment="1">
      <alignment horizontal="center"/>
    </xf>
    <xf numFmtId="0" fontId="9" fillId="7" borderId="12" xfId="2" applyFont="1" applyFill="1" applyBorder="1" applyAlignment="1">
      <alignment horizontal="center"/>
    </xf>
    <xf numFmtId="3" fontId="9" fillId="7" borderId="23" xfId="2" applyNumberFormat="1" applyFont="1" applyFill="1" applyBorder="1" applyAlignment="1" applyProtection="1">
      <alignment horizontal="center"/>
      <protection/>
    </xf>
    <xf numFmtId="3" fontId="18" fillId="7" borderId="23" xfId="2" applyNumberFormat="1" applyFont="1" applyFill="1" applyBorder="1" applyAlignment="1" applyProtection="1">
      <alignment horizontal="center"/>
      <protection/>
    </xf>
    <xf numFmtId="0" fontId="28" fillId="3" borderId="23" xfId="0" applyFont="1" applyFill="1" applyBorder="1" applyAlignment="1">
      <alignment wrapText="1"/>
    </xf>
    <xf numFmtId="0" fontId="28" fillId="3" borderId="30" xfId="0" applyFont="1" applyFill="1" applyBorder="1" applyAlignment="1">
      <alignment wrapText="1"/>
    </xf>
    <xf numFmtId="0" fontId="0" fillId="0" borderId="38" xfId="0" applyFont="1" applyBorder="1" applyAlignment="1">
      <alignment horizontal="center"/>
    </xf>
    <xf numFmtId="3" fontId="1" fillId="0" borderId="38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/>
    </xf>
    <xf numFmtId="0" fontId="29" fillId="0" borderId="128" xfId="0" applyFont="1" applyBorder="1" applyAlignment="1">
      <alignment/>
    </xf>
    <xf numFmtId="3" fontId="29" fillId="0" borderId="128" xfId="0" applyNumberFormat="1" applyFont="1" applyBorder="1" applyAlignment="1">
      <alignment/>
    </xf>
    <xf numFmtId="3" fontId="29" fillId="11" borderId="4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3" fillId="0" borderId="0" xfId="0" applyFont="1" applyAlignment="1">
      <alignment/>
    </xf>
    <xf numFmtId="49" fontId="1" fillId="0" borderId="24" xfId="0" applyNumberFormat="1" applyFont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30" xfId="0" applyFont="1" applyFill="1" applyBorder="1" applyAlignment="1">
      <alignment/>
    </xf>
  </cellXfs>
  <cellStyles count="11">
    <cellStyle name="Normal" xfId="0"/>
    <cellStyle name="RowLevel_0" xfId="1"/>
    <cellStyle name="ColLevel_0" xfId="2"/>
    <cellStyle name="ColLevel_1" xfId="4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64"/>
  <sheetViews>
    <sheetView zoomScale="60" zoomScaleNormal="60" workbookViewId="0" topLeftCell="BB1">
      <selection activeCell="BG3" sqref="BG3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3" width="15.75390625" style="0" customWidth="1"/>
    <col min="4" max="4" width="1.75390625" style="0" customWidth="1"/>
    <col min="5" max="5" width="9.75390625" style="0" customWidth="1"/>
    <col min="6" max="10" width="10.75390625" style="0" customWidth="1"/>
    <col min="11" max="17" width="9.75390625" style="0" customWidth="1"/>
    <col min="18" max="22" width="10.75390625" style="0" customWidth="1"/>
    <col min="23" max="30" width="9.75390625" style="0" customWidth="1"/>
    <col min="31" max="31" width="8.75390625" style="0" customWidth="1"/>
    <col min="32" max="32" width="10.75390625" style="0" customWidth="1"/>
    <col min="33" max="33" width="9.75390625" style="0" customWidth="1"/>
    <col min="34" max="39" width="10.75390625" style="0" customWidth="1"/>
    <col min="40" max="41" width="11.75390625" style="0" customWidth="1"/>
    <col min="42" max="43" width="10.75390625" style="0" customWidth="1"/>
    <col min="44" max="44" width="5.125" style="0" customWidth="1"/>
    <col min="45" max="45" width="27.75390625" style="0" customWidth="1"/>
    <col min="46" max="46" width="15.75390625" style="0" customWidth="1"/>
    <col min="47" max="47" width="2.75390625" style="0" customWidth="1"/>
    <col min="48" max="48" width="13.75390625" style="0" customWidth="1"/>
    <col min="49" max="54" width="10.75390625" style="0" customWidth="1"/>
    <col min="55" max="55" width="12.75390625" style="0" customWidth="1"/>
    <col min="56" max="57" width="8.75390625" style="0" customWidth="1"/>
    <col min="58" max="58" width="10.75390625" style="0" customWidth="1"/>
    <col min="59" max="59" width="8.75390625" style="0" customWidth="1"/>
    <col min="60" max="60" width="11.75390625" style="0" customWidth="1"/>
    <col min="61" max="61" width="8.75390625" style="0" customWidth="1"/>
    <col min="62" max="63" width="12.75390625" style="0" customWidth="1"/>
    <col min="64" max="65" width="8.75390625" style="0" customWidth="1"/>
    <col min="66" max="67" width="11.75390625" style="0" customWidth="1"/>
    <col min="68" max="69" width="8.75390625" style="0" customWidth="1"/>
    <col min="70" max="70" width="12.75390625" style="0" customWidth="1"/>
    <col min="71" max="72" width="8.75390625" style="0" customWidth="1"/>
    <col min="73" max="73" width="11.75390625" style="0" customWidth="1"/>
    <col min="74" max="74" width="10.75390625" style="0" customWidth="1"/>
    <col min="75" max="75" width="8.75390625" style="0" customWidth="1"/>
    <col min="76" max="77" width="10.75390625" style="0" customWidth="1"/>
    <col min="78" max="78" width="12.75390625" style="0" customWidth="1"/>
    <col min="79" max="82" width="8.75390625" style="0" customWidth="1"/>
    <col min="83" max="83" width="10.875" style="0" customWidth="1"/>
    <col min="84" max="84" width="11.75390625" style="0" customWidth="1"/>
    <col min="85" max="85" width="9.75390625" style="0" customWidth="1"/>
    <col min="86" max="86" width="9.00390625" style="0" customWidth="1"/>
    <col min="87" max="87" width="13.75390625" style="0" customWidth="1"/>
    <col min="88" max="88" width="10.75390625" style="0" customWidth="1"/>
    <col min="89" max="89" width="13.75390625" style="0" customWidth="1"/>
    <col min="90" max="92" width="11.75390625" style="0" customWidth="1"/>
    <col min="93" max="94" width="8.75390625" style="0" customWidth="1"/>
    <col min="95" max="95" width="10.75390625" style="0" customWidth="1"/>
    <col min="96" max="96" width="12.75390625" style="0" customWidth="1"/>
    <col min="97" max="97" width="15.75390625" style="0" customWidth="1"/>
    <col min="98" max="100" width="10.75390625" style="0" customWidth="1"/>
    <col min="101" max="101" width="11.75390625" style="0" customWidth="1"/>
    <col min="102" max="102" width="10.75390625" style="0" customWidth="1"/>
    <col min="103" max="103" width="11.75390625" style="0" customWidth="1"/>
  </cols>
  <sheetData>
    <row r="1" spans="1:103" ht="15.75" customHeight="1" thickBot="1">
      <c r="A1" s="119" t="s">
        <v>1003</v>
      </c>
      <c r="B1" s="119"/>
      <c r="C1" s="76"/>
      <c r="D1" s="76"/>
      <c r="E1" s="77"/>
      <c r="F1" s="78"/>
      <c r="G1" s="78"/>
      <c r="H1" s="78"/>
      <c r="I1" s="78"/>
      <c r="J1" s="78"/>
      <c r="K1" s="78"/>
      <c r="L1" s="77"/>
      <c r="M1" s="78"/>
      <c r="N1" s="26"/>
      <c r="O1" s="27"/>
      <c r="P1" s="27"/>
      <c r="Q1" s="26"/>
      <c r="R1" s="26"/>
      <c r="S1" s="26"/>
      <c r="T1" s="24"/>
      <c r="U1" s="24"/>
      <c r="V1" s="24"/>
      <c r="W1" s="25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  <c r="AM1" s="26"/>
      <c r="AN1" s="26"/>
      <c r="AO1" s="26"/>
      <c r="AP1" s="26"/>
      <c r="AQ1" s="26"/>
      <c r="AR1" s="119" t="s">
        <v>1004</v>
      </c>
      <c r="AS1" s="119"/>
      <c r="AT1" s="76"/>
      <c r="AU1" s="76"/>
      <c r="AV1" s="77"/>
      <c r="AW1" s="78"/>
      <c r="AX1" s="78"/>
      <c r="AY1" s="78"/>
      <c r="AZ1" s="76"/>
      <c r="BA1" s="76"/>
      <c r="BB1" s="76"/>
      <c r="BC1" s="79"/>
      <c r="BD1" s="27"/>
      <c r="BE1" s="27"/>
      <c r="BF1" s="27"/>
      <c r="BG1" s="27"/>
      <c r="BH1" s="27"/>
      <c r="BI1" s="27"/>
      <c r="BJ1" s="24"/>
      <c r="BK1" s="28"/>
      <c r="BL1" s="27"/>
      <c r="BM1" s="27"/>
      <c r="BN1" s="27"/>
      <c r="BO1" s="27"/>
      <c r="BP1" s="27"/>
      <c r="BQ1" s="27"/>
      <c r="BR1" s="28"/>
      <c r="BS1" s="27"/>
      <c r="BT1" s="24"/>
      <c r="BU1" s="27"/>
      <c r="BV1" s="27"/>
      <c r="BW1" s="27"/>
      <c r="BX1" s="27"/>
      <c r="BY1" s="27"/>
      <c r="BZ1" s="28"/>
      <c r="CA1" s="27"/>
      <c r="CB1" s="27"/>
      <c r="CC1" s="27"/>
      <c r="CD1" s="27"/>
      <c r="CE1" s="27"/>
      <c r="CF1" s="28"/>
      <c r="CG1" s="27"/>
      <c r="CH1" s="27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8"/>
      <c r="CU1" s="27"/>
      <c r="CV1" s="27"/>
      <c r="CW1" s="27"/>
      <c r="CX1" s="27"/>
      <c r="CY1" s="24"/>
    </row>
    <row r="2" spans="1:103" ht="10.5" customHeight="1">
      <c r="A2" s="90" t="s">
        <v>0</v>
      </c>
      <c r="B2" s="142"/>
      <c r="C2" s="252" t="s">
        <v>624</v>
      </c>
      <c r="D2" s="29"/>
      <c r="E2" s="30" t="s">
        <v>1</v>
      </c>
      <c r="F2" s="31" t="s">
        <v>2</v>
      </c>
      <c r="G2" s="32" t="s">
        <v>3</v>
      </c>
      <c r="H2" s="33" t="s">
        <v>3</v>
      </c>
      <c r="I2" s="33" t="s">
        <v>3</v>
      </c>
      <c r="J2" s="33" t="s">
        <v>522</v>
      </c>
      <c r="K2" s="33" t="s">
        <v>4</v>
      </c>
      <c r="L2" s="34" t="s">
        <v>5</v>
      </c>
      <c r="M2" s="35" t="s">
        <v>6</v>
      </c>
      <c r="N2" s="35" t="s">
        <v>8</v>
      </c>
      <c r="O2" s="35" t="s">
        <v>9</v>
      </c>
      <c r="P2" s="35" t="s">
        <v>7</v>
      </c>
      <c r="Q2" s="35" t="s">
        <v>10</v>
      </c>
      <c r="R2" s="35" t="s">
        <v>11</v>
      </c>
      <c r="S2" s="35" t="s">
        <v>12</v>
      </c>
      <c r="T2" s="35" t="s">
        <v>13</v>
      </c>
      <c r="U2" s="35" t="s">
        <v>14</v>
      </c>
      <c r="V2" s="35" t="s">
        <v>7</v>
      </c>
      <c r="W2" s="34" t="s">
        <v>15</v>
      </c>
      <c r="X2" s="35" t="s">
        <v>16</v>
      </c>
      <c r="Y2" s="35" t="s">
        <v>17</v>
      </c>
      <c r="Z2" s="35" t="s">
        <v>18</v>
      </c>
      <c r="AA2" s="35" t="s">
        <v>19</v>
      </c>
      <c r="AB2" s="35" t="s">
        <v>20</v>
      </c>
      <c r="AC2" s="35" t="s">
        <v>21</v>
      </c>
      <c r="AD2" s="35" t="s">
        <v>22</v>
      </c>
      <c r="AE2" s="35" t="s">
        <v>23</v>
      </c>
      <c r="AF2" s="35" t="s">
        <v>24</v>
      </c>
      <c r="AG2" s="35" t="s">
        <v>613</v>
      </c>
      <c r="AH2" s="35" t="s">
        <v>25</v>
      </c>
      <c r="AI2" s="35" t="s">
        <v>26</v>
      </c>
      <c r="AJ2" s="36" t="s">
        <v>27</v>
      </c>
      <c r="AK2" s="36" t="s">
        <v>28</v>
      </c>
      <c r="AL2" s="37" t="s">
        <v>29</v>
      </c>
      <c r="AM2" s="35" t="s">
        <v>30</v>
      </c>
      <c r="AN2" s="35" t="s">
        <v>31</v>
      </c>
      <c r="AO2" s="35" t="s">
        <v>32</v>
      </c>
      <c r="AP2" s="38" t="s">
        <v>33</v>
      </c>
      <c r="AQ2" s="248" t="s">
        <v>33</v>
      </c>
      <c r="AR2" s="90" t="s">
        <v>34</v>
      </c>
      <c r="AS2" s="142"/>
      <c r="AT2" s="252" t="s">
        <v>624</v>
      </c>
      <c r="AU2" s="39"/>
      <c r="AV2" s="40" t="s">
        <v>35</v>
      </c>
      <c r="AW2" s="112" t="s">
        <v>36</v>
      </c>
      <c r="AX2" s="112" t="s">
        <v>37</v>
      </c>
      <c r="AY2" s="41" t="s">
        <v>38</v>
      </c>
      <c r="AZ2" s="41" t="s">
        <v>39</v>
      </c>
      <c r="BA2" s="41" t="s">
        <v>40</v>
      </c>
      <c r="BB2" s="41" t="s">
        <v>41</v>
      </c>
      <c r="BC2" s="42" t="s">
        <v>42</v>
      </c>
      <c r="BD2" s="43" t="s">
        <v>43</v>
      </c>
      <c r="BE2" s="43" t="s">
        <v>44</v>
      </c>
      <c r="BF2" s="35" t="s">
        <v>45</v>
      </c>
      <c r="BG2" s="43" t="s">
        <v>1014</v>
      </c>
      <c r="BH2" s="43" t="s">
        <v>46</v>
      </c>
      <c r="BI2" s="260" t="s">
        <v>42</v>
      </c>
      <c r="BJ2" s="257" t="s">
        <v>47</v>
      </c>
      <c r="BK2" s="254" t="s">
        <v>48</v>
      </c>
      <c r="BL2" s="43" t="s">
        <v>49</v>
      </c>
      <c r="BM2" s="43" t="s">
        <v>50</v>
      </c>
      <c r="BN2" s="43" t="s">
        <v>51</v>
      </c>
      <c r="BO2" s="35" t="s">
        <v>52</v>
      </c>
      <c r="BP2" s="43" t="s">
        <v>53</v>
      </c>
      <c r="BQ2" s="43" t="s">
        <v>54</v>
      </c>
      <c r="BR2" s="42" t="s">
        <v>55</v>
      </c>
      <c r="BS2" s="43" t="s">
        <v>56</v>
      </c>
      <c r="BT2" s="41" t="s">
        <v>57</v>
      </c>
      <c r="BU2" s="43" t="s">
        <v>58</v>
      </c>
      <c r="BV2" s="43" t="s">
        <v>59</v>
      </c>
      <c r="BW2" s="43" t="s">
        <v>60</v>
      </c>
      <c r="BX2" s="43" t="s">
        <v>61</v>
      </c>
      <c r="BY2" s="35" t="s">
        <v>62</v>
      </c>
      <c r="BZ2" s="42" t="s">
        <v>63</v>
      </c>
      <c r="CA2" s="43" t="s">
        <v>64</v>
      </c>
      <c r="CB2" s="43" t="s">
        <v>65</v>
      </c>
      <c r="CC2" s="43" t="s">
        <v>66</v>
      </c>
      <c r="CD2" s="43" t="s">
        <v>67</v>
      </c>
      <c r="CE2" s="43" t="s">
        <v>68</v>
      </c>
      <c r="CF2" s="42" t="s">
        <v>69</v>
      </c>
      <c r="CG2" s="43" t="s">
        <v>70</v>
      </c>
      <c r="CH2" s="43" t="s">
        <v>70</v>
      </c>
      <c r="CI2" s="115" t="s">
        <v>71</v>
      </c>
      <c r="CJ2" s="44" t="s">
        <v>72</v>
      </c>
      <c r="CK2" s="44" t="s">
        <v>598</v>
      </c>
      <c r="CL2" s="44" t="s">
        <v>73</v>
      </c>
      <c r="CM2" s="44" t="s">
        <v>74</v>
      </c>
      <c r="CN2" s="44" t="s">
        <v>75</v>
      </c>
      <c r="CO2" s="44" t="s">
        <v>76</v>
      </c>
      <c r="CP2" s="44" t="s">
        <v>1</v>
      </c>
      <c r="CQ2" s="44" t="s">
        <v>77</v>
      </c>
      <c r="CR2" s="44" t="s">
        <v>78</v>
      </c>
      <c r="CS2" s="44" t="s">
        <v>79</v>
      </c>
      <c r="CT2" s="44" t="s">
        <v>80</v>
      </c>
      <c r="CU2" s="43" t="s">
        <v>81</v>
      </c>
      <c r="CV2" s="43" t="s">
        <v>82</v>
      </c>
      <c r="CW2" s="43" t="s">
        <v>83</v>
      </c>
      <c r="CX2" s="43" t="s">
        <v>84</v>
      </c>
      <c r="CY2" s="45" t="s">
        <v>85</v>
      </c>
    </row>
    <row r="3" spans="1:103" ht="10.5" customHeight="1">
      <c r="A3" s="91" t="s">
        <v>86</v>
      </c>
      <c r="B3" s="143"/>
      <c r="C3" s="253" t="s">
        <v>625</v>
      </c>
      <c r="D3" s="46"/>
      <c r="E3" s="47" t="s">
        <v>87</v>
      </c>
      <c r="F3" s="73" t="s">
        <v>88</v>
      </c>
      <c r="G3" s="73" t="s">
        <v>89</v>
      </c>
      <c r="H3" s="73" t="s">
        <v>90</v>
      </c>
      <c r="I3" s="73" t="s">
        <v>576</v>
      </c>
      <c r="J3" s="73" t="s">
        <v>523</v>
      </c>
      <c r="K3" s="73" t="s">
        <v>91</v>
      </c>
      <c r="L3" s="74" t="s">
        <v>92</v>
      </c>
      <c r="M3" s="75" t="s">
        <v>93</v>
      </c>
      <c r="N3" s="75" t="s">
        <v>95</v>
      </c>
      <c r="O3" s="75" t="s">
        <v>96</v>
      </c>
      <c r="P3" s="75" t="s">
        <v>585</v>
      </c>
      <c r="Q3" s="75" t="s">
        <v>416</v>
      </c>
      <c r="R3" s="75" t="s">
        <v>97</v>
      </c>
      <c r="S3" s="75" t="s">
        <v>98</v>
      </c>
      <c r="T3" s="75" t="s">
        <v>99</v>
      </c>
      <c r="U3" s="75" t="s">
        <v>100</v>
      </c>
      <c r="V3" s="75" t="s">
        <v>94</v>
      </c>
      <c r="W3" s="49" t="s">
        <v>101</v>
      </c>
      <c r="X3" s="48" t="s">
        <v>102</v>
      </c>
      <c r="Y3" s="48" t="s">
        <v>103</v>
      </c>
      <c r="Z3" s="48" t="s">
        <v>104</v>
      </c>
      <c r="AA3" s="48" t="s">
        <v>105</v>
      </c>
      <c r="AB3" s="48" t="s">
        <v>106</v>
      </c>
      <c r="AC3" s="48" t="s">
        <v>107</v>
      </c>
      <c r="AD3" s="48" t="s">
        <v>108</v>
      </c>
      <c r="AE3" s="48"/>
      <c r="AF3" s="48" t="s">
        <v>109</v>
      </c>
      <c r="AG3" s="48">
        <v>2322</v>
      </c>
      <c r="AH3" s="48" t="s">
        <v>417</v>
      </c>
      <c r="AI3" s="48" t="s">
        <v>110</v>
      </c>
      <c r="AJ3" s="50" t="s">
        <v>111</v>
      </c>
      <c r="AK3" s="50" t="s">
        <v>766</v>
      </c>
      <c r="AL3" s="49" t="s">
        <v>101</v>
      </c>
      <c r="AM3" s="48" t="s">
        <v>105</v>
      </c>
      <c r="AN3" s="48" t="s">
        <v>106</v>
      </c>
      <c r="AO3" s="48" t="s">
        <v>101</v>
      </c>
      <c r="AP3" s="51" t="s">
        <v>112</v>
      </c>
      <c r="AQ3" s="7" t="s">
        <v>113</v>
      </c>
      <c r="AR3" s="250" t="s">
        <v>86</v>
      </c>
      <c r="AS3" s="148"/>
      <c r="AT3" s="46" t="s">
        <v>625</v>
      </c>
      <c r="AU3" s="52"/>
      <c r="AV3" s="53" t="s">
        <v>114</v>
      </c>
      <c r="AW3" s="113"/>
      <c r="AX3" s="113"/>
      <c r="AY3" s="54" t="s">
        <v>115</v>
      </c>
      <c r="AZ3" s="54" t="s">
        <v>116</v>
      </c>
      <c r="BA3" s="113" t="s">
        <v>116</v>
      </c>
      <c r="BB3" s="121" t="s">
        <v>117</v>
      </c>
      <c r="BC3" s="55"/>
      <c r="BD3" s="56"/>
      <c r="BE3" s="56"/>
      <c r="BF3" s="48" t="s">
        <v>118</v>
      </c>
      <c r="BG3" s="56"/>
      <c r="BH3" s="57" t="s">
        <v>119</v>
      </c>
      <c r="BI3" s="261"/>
      <c r="BJ3" s="258"/>
      <c r="BK3" s="255"/>
      <c r="BL3" s="56"/>
      <c r="BM3" s="56"/>
      <c r="BN3" s="56" t="s">
        <v>120</v>
      </c>
      <c r="BO3" s="48" t="s">
        <v>121</v>
      </c>
      <c r="BP3" s="56"/>
      <c r="BQ3" s="56" t="s">
        <v>122</v>
      </c>
      <c r="BR3" s="58" t="s">
        <v>102</v>
      </c>
      <c r="BS3" s="56" t="s">
        <v>123</v>
      </c>
      <c r="BT3" s="54"/>
      <c r="BU3" s="56" t="s">
        <v>124</v>
      </c>
      <c r="BV3" s="56" t="s">
        <v>125</v>
      </c>
      <c r="BW3" s="56" t="s">
        <v>126</v>
      </c>
      <c r="BX3" s="56" t="s">
        <v>127</v>
      </c>
      <c r="BY3" s="48" t="s">
        <v>128</v>
      </c>
      <c r="BZ3" s="58" t="s">
        <v>129</v>
      </c>
      <c r="CA3" s="56"/>
      <c r="CB3" s="56"/>
      <c r="CC3" s="56"/>
      <c r="CD3" s="56"/>
      <c r="CE3" s="56"/>
      <c r="CF3" s="58" t="s">
        <v>130</v>
      </c>
      <c r="CG3" s="56" t="s">
        <v>131</v>
      </c>
      <c r="CH3" s="56" t="s">
        <v>132</v>
      </c>
      <c r="CI3" s="116" t="s">
        <v>133</v>
      </c>
      <c r="CJ3" s="59" t="s">
        <v>134</v>
      </c>
      <c r="CK3" s="405" t="s">
        <v>607</v>
      </c>
      <c r="CL3" s="59" t="s">
        <v>111</v>
      </c>
      <c r="CM3" s="116" t="s">
        <v>135</v>
      </c>
      <c r="CN3" s="59" t="s">
        <v>136</v>
      </c>
      <c r="CO3" s="59"/>
      <c r="CP3" s="59" t="s">
        <v>137</v>
      </c>
      <c r="CQ3" s="59">
        <v>5410</v>
      </c>
      <c r="CR3" s="60" t="s">
        <v>136</v>
      </c>
      <c r="CS3" s="59" t="s">
        <v>138</v>
      </c>
      <c r="CT3" s="59"/>
      <c r="CU3" s="56"/>
      <c r="CV3" s="56"/>
      <c r="CW3" s="56" t="s">
        <v>139</v>
      </c>
      <c r="CX3" s="56" t="s">
        <v>140</v>
      </c>
      <c r="CY3" s="61"/>
    </row>
    <row r="4" spans="1:103" ht="12" customHeight="1" thickBot="1">
      <c r="A4" s="92" t="s">
        <v>141</v>
      </c>
      <c r="B4" s="144"/>
      <c r="C4" s="29" t="s">
        <v>142</v>
      </c>
      <c r="D4" s="29"/>
      <c r="E4" s="62" t="s">
        <v>143</v>
      </c>
      <c r="F4" s="103">
        <v>1111</v>
      </c>
      <c r="G4" s="103">
        <v>1112</v>
      </c>
      <c r="H4" s="103">
        <v>1121</v>
      </c>
      <c r="I4" s="103">
        <v>1122</v>
      </c>
      <c r="J4" s="103">
        <v>1211</v>
      </c>
      <c r="K4" s="103">
        <v>1511</v>
      </c>
      <c r="L4" s="63" t="s">
        <v>144</v>
      </c>
      <c r="M4" s="104">
        <v>1311</v>
      </c>
      <c r="N4" s="104">
        <v>1333</v>
      </c>
      <c r="O4" s="104">
        <v>1332</v>
      </c>
      <c r="P4" s="104">
        <v>1337</v>
      </c>
      <c r="Q4" s="104">
        <v>1341</v>
      </c>
      <c r="R4" s="104">
        <v>1342</v>
      </c>
      <c r="S4" s="104">
        <v>1343</v>
      </c>
      <c r="T4" s="104">
        <v>1344</v>
      </c>
      <c r="U4" s="104">
        <v>1345</v>
      </c>
      <c r="V4" s="104">
        <v>1347</v>
      </c>
      <c r="W4" s="63" t="s">
        <v>145</v>
      </c>
      <c r="X4" s="104">
        <v>2111</v>
      </c>
      <c r="Y4" s="104">
        <v>2111</v>
      </c>
      <c r="Z4" s="104">
        <v>2112</v>
      </c>
      <c r="AA4" s="104">
        <v>2131</v>
      </c>
      <c r="AB4" s="414" t="s">
        <v>620</v>
      </c>
      <c r="AC4" s="104">
        <v>2141</v>
      </c>
      <c r="AD4" s="104">
        <v>2142</v>
      </c>
      <c r="AE4" s="104">
        <v>2210</v>
      </c>
      <c r="AF4" s="104">
        <v>2310</v>
      </c>
      <c r="AG4" s="104" t="s">
        <v>614</v>
      </c>
      <c r="AH4" s="104" t="s">
        <v>146</v>
      </c>
      <c r="AI4" s="104">
        <v>2460.242</v>
      </c>
      <c r="AJ4" s="104" t="s">
        <v>147</v>
      </c>
      <c r="AK4" s="50"/>
      <c r="AL4" s="63" t="s">
        <v>148</v>
      </c>
      <c r="AM4" s="104">
        <v>3111</v>
      </c>
      <c r="AN4" s="104">
        <v>3112</v>
      </c>
      <c r="AO4" s="104" t="s">
        <v>149</v>
      </c>
      <c r="AP4" s="64"/>
      <c r="AQ4" s="249"/>
      <c r="AR4" s="92" t="s">
        <v>141</v>
      </c>
      <c r="AS4" s="144"/>
      <c r="AT4" s="29" t="s">
        <v>142</v>
      </c>
      <c r="AU4" s="65"/>
      <c r="AV4" s="66" t="s">
        <v>150</v>
      </c>
      <c r="AW4" s="114">
        <v>5111</v>
      </c>
      <c r="AX4" s="114">
        <v>5112</v>
      </c>
      <c r="AY4" s="67" t="s">
        <v>151</v>
      </c>
      <c r="AZ4" s="67">
        <v>5121</v>
      </c>
      <c r="BA4" s="114">
        <v>5122</v>
      </c>
      <c r="BB4" s="65">
        <v>5128</v>
      </c>
      <c r="BC4" s="68">
        <v>513</v>
      </c>
      <c r="BD4" s="69">
        <v>5131</v>
      </c>
      <c r="BE4" s="69">
        <v>5132</v>
      </c>
      <c r="BF4" s="104">
        <v>5136</v>
      </c>
      <c r="BG4" s="69">
        <v>5137</v>
      </c>
      <c r="BH4" s="69">
        <v>5138</v>
      </c>
      <c r="BI4" s="262">
        <v>5139</v>
      </c>
      <c r="BJ4" s="259">
        <v>514</v>
      </c>
      <c r="BK4" s="256">
        <v>515</v>
      </c>
      <c r="BL4" s="104">
        <v>5151</v>
      </c>
      <c r="BM4" s="69">
        <v>5153</v>
      </c>
      <c r="BN4" s="69">
        <v>5154</v>
      </c>
      <c r="BO4" s="104">
        <v>5155</v>
      </c>
      <c r="BP4" s="69">
        <v>5156</v>
      </c>
      <c r="BQ4" s="69">
        <v>5159</v>
      </c>
      <c r="BR4" s="68">
        <v>516</v>
      </c>
      <c r="BS4" s="69">
        <v>5161</v>
      </c>
      <c r="BT4" s="67">
        <v>5162</v>
      </c>
      <c r="BU4" s="69">
        <v>5163</v>
      </c>
      <c r="BV4" s="69">
        <v>5166</v>
      </c>
      <c r="BW4" s="69">
        <v>5167</v>
      </c>
      <c r="BX4" s="69">
        <v>5168</v>
      </c>
      <c r="BY4" s="104">
        <v>5169</v>
      </c>
      <c r="BZ4" s="68">
        <v>517</v>
      </c>
      <c r="CA4" s="69">
        <v>5171</v>
      </c>
      <c r="CB4" s="69">
        <v>5172</v>
      </c>
      <c r="CC4" s="69">
        <v>5173</v>
      </c>
      <c r="CD4" s="69">
        <v>5175</v>
      </c>
      <c r="CE4" s="69">
        <v>5178</v>
      </c>
      <c r="CF4" s="68">
        <v>518</v>
      </c>
      <c r="CG4" s="69" t="s">
        <v>152</v>
      </c>
      <c r="CH4" s="69">
        <v>5182</v>
      </c>
      <c r="CI4" s="117">
        <v>519</v>
      </c>
      <c r="CJ4" s="70">
        <v>5193</v>
      </c>
      <c r="CK4" s="408" t="s">
        <v>608</v>
      </c>
      <c r="CL4" s="70">
        <v>522</v>
      </c>
      <c r="CM4" s="117">
        <v>5349</v>
      </c>
      <c r="CN4" s="70">
        <v>536</v>
      </c>
      <c r="CO4" s="70">
        <v>5361</v>
      </c>
      <c r="CP4" s="70">
        <v>5366</v>
      </c>
      <c r="CQ4" s="70">
        <v>5499</v>
      </c>
      <c r="CR4" s="70" t="s">
        <v>153</v>
      </c>
      <c r="CS4" s="70" t="s">
        <v>154</v>
      </c>
      <c r="CT4" s="70">
        <v>61</v>
      </c>
      <c r="CU4" s="69">
        <v>612</v>
      </c>
      <c r="CV4" s="69">
        <v>611</v>
      </c>
      <c r="CW4" s="69"/>
      <c r="CX4" s="69" t="s">
        <v>155</v>
      </c>
      <c r="CY4" s="71">
        <v>8</v>
      </c>
    </row>
    <row r="5" spans="1:137" ht="12.75" customHeight="1" thickBot="1">
      <c r="A5" s="108" t="s">
        <v>626</v>
      </c>
      <c r="B5" s="145"/>
      <c r="C5" s="274">
        <f>SUM(E5,L5,W5,AJ5,AK5,AL5,AP5,AQ5)</f>
        <v>61183</v>
      </c>
      <c r="D5" s="349"/>
      <c r="E5" s="350">
        <f aca="true" t="shared" si="0" ref="E5:AQ5">SUM(E7,E10,E13,E21,E26,E37,E42,E57,E59)</f>
        <v>16200</v>
      </c>
      <c r="F5" s="351">
        <f t="shared" si="0"/>
        <v>3100</v>
      </c>
      <c r="G5" s="352">
        <f t="shared" si="0"/>
        <v>900</v>
      </c>
      <c r="H5" s="351">
        <f t="shared" si="0"/>
        <v>3000</v>
      </c>
      <c r="I5" s="353">
        <f t="shared" si="0"/>
        <v>1500</v>
      </c>
      <c r="J5" s="353">
        <f t="shared" si="0"/>
        <v>6700</v>
      </c>
      <c r="K5" s="353">
        <f t="shared" si="0"/>
        <v>1000</v>
      </c>
      <c r="L5" s="354">
        <f t="shared" si="0"/>
        <v>2087</v>
      </c>
      <c r="M5" s="352">
        <f t="shared" si="0"/>
        <v>386</v>
      </c>
      <c r="N5" s="351">
        <f t="shared" si="0"/>
        <v>30</v>
      </c>
      <c r="O5" s="351">
        <f t="shared" si="0"/>
        <v>6</v>
      </c>
      <c r="P5" s="351">
        <f t="shared" si="0"/>
        <v>1150</v>
      </c>
      <c r="Q5" s="351">
        <f t="shared" si="0"/>
        <v>40</v>
      </c>
      <c r="R5" s="351">
        <f t="shared" si="0"/>
        <v>15</v>
      </c>
      <c r="S5" s="351">
        <f t="shared" si="0"/>
        <v>25</v>
      </c>
      <c r="T5" s="351">
        <f t="shared" si="0"/>
        <v>0</v>
      </c>
      <c r="U5" s="351">
        <f t="shared" si="0"/>
        <v>5</v>
      </c>
      <c r="V5" s="351">
        <f t="shared" si="0"/>
        <v>430</v>
      </c>
      <c r="W5" s="354">
        <f t="shared" si="0"/>
        <v>17894</v>
      </c>
      <c r="X5" s="352">
        <f t="shared" si="0"/>
        <v>9442</v>
      </c>
      <c r="Y5" s="351">
        <f t="shared" si="0"/>
        <v>125</v>
      </c>
      <c r="Z5" s="351">
        <f t="shared" si="0"/>
        <v>60</v>
      </c>
      <c r="AA5" s="351">
        <f t="shared" si="0"/>
        <v>100</v>
      </c>
      <c r="AB5" s="351">
        <f t="shared" si="0"/>
        <v>6911</v>
      </c>
      <c r="AC5" s="351">
        <f t="shared" si="0"/>
        <v>1136</v>
      </c>
      <c r="AD5" s="351">
        <f t="shared" si="0"/>
        <v>100</v>
      </c>
      <c r="AE5" s="351">
        <f t="shared" si="0"/>
        <v>0</v>
      </c>
      <c r="AF5" s="351">
        <f t="shared" si="0"/>
        <v>0</v>
      </c>
      <c r="AG5" s="351">
        <f t="shared" si="0"/>
        <v>0</v>
      </c>
      <c r="AH5" s="351">
        <f t="shared" si="0"/>
        <v>0</v>
      </c>
      <c r="AI5" s="351">
        <f t="shared" si="0"/>
        <v>20</v>
      </c>
      <c r="AJ5" s="355">
        <f t="shared" si="0"/>
        <v>1860</v>
      </c>
      <c r="AK5" s="356">
        <f t="shared" si="0"/>
        <v>13977</v>
      </c>
      <c r="AL5" s="354">
        <f t="shared" si="0"/>
        <v>5087</v>
      </c>
      <c r="AM5" s="352">
        <f t="shared" si="0"/>
        <v>400</v>
      </c>
      <c r="AN5" s="351">
        <f t="shared" si="0"/>
        <v>887</v>
      </c>
      <c r="AO5" s="353">
        <f t="shared" si="0"/>
        <v>3800</v>
      </c>
      <c r="AP5" s="354">
        <f t="shared" si="0"/>
        <v>3300</v>
      </c>
      <c r="AQ5" s="357">
        <f t="shared" si="0"/>
        <v>778</v>
      </c>
      <c r="AR5" s="108" t="s">
        <v>626</v>
      </c>
      <c r="AS5" s="145"/>
      <c r="AT5" s="274">
        <f>SUM(AV5,BC5,BJ5,BR5,BK5,BZ5,CF5,CI5,CL5,CM5,CN5,CQ5,CR5,CS5,CT5,CW5,CX5,CY5)</f>
        <v>61183</v>
      </c>
      <c r="AU5" s="275"/>
      <c r="AV5" s="276">
        <f aca="true" t="shared" si="1" ref="AV5:CA5">SUM(AV7,AV10,AV13,AV21,AV26,AV37,AV42,AV57,AV59)</f>
        <v>12231</v>
      </c>
      <c r="AW5" s="277">
        <f t="shared" si="1"/>
        <v>7625</v>
      </c>
      <c r="AX5" s="277">
        <f t="shared" si="1"/>
        <v>1435</v>
      </c>
      <c r="AY5" s="277">
        <f t="shared" si="1"/>
        <v>3</v>
      </c>
      <c r="AZ5" s="278">
        <f t="shared" si="1"/>
        <v>2341</v>
      </c>
      <c r="BA5" s="337">
        <f t="shared" si="1"/>
        <v>802</v>
      </c>
      <c r="BB5" s="338">
        <f t="shared" si="1"/>
        <v>25</v>
      </c>
      <c r="BC5" s="339">
        <f t="shared" si="1"/>
        <v>4350</v>
      </c>
      <c r="BD5" s="340">
        <f t="shared" si="1"/>
        <v>1460</v>
      </c>
      <c r="BE5" s="277">
        <f t="shared" si="1"/>
        <v>74</v>
      </c>
      <c r="BF5" s="340">
        <f t="shared" si="1"/>
        <v>115</v>
      </c>
      <c r="BG5" s="340">
        <f t="shared" si="1"/>
        <v>445</v>
      </c>
      <c r="BH5" s="340">
        <f t="shared" si="1"/>
        <v>0</v>
      </c>
      <c r="BI5" s="281">
        <f t="shared" si="1"/>
        <v>2256</v>
      </c>
      <c r="BJ5" s="341">
        <f t="shared" si="1"/>
        <v>1250</v>
      </c>
      <c r="BK5" s="342">
        <f t="shared" si="1"/>
        <v>9313</v>
      </c>
      <c r="BL5" s="338">
        <f t="shared" si="1"/>
        <v>1249</v>
      </c>
      <c r="BM5" s="340">
        <f t="shared" si="1"/>
        <v>5201</v>
      </c>
      <c r="BN5" s="343">
        <f t="shared" si="1"/>
        <v>1701</v>
      </c>
      <c r="BO5" s="340">
        <f t="shared" si="1"/>
        <v>17</v>
      </c>
      <c r="BP5" s="340">
        <f t="shared" si="1"/>
        <v>845</v>
      </c>
      <c r="BQ5" s="340">
        <f t="shared" si="1"/>
        <v>300</v>
      </c>
      <c r="BR5" s="339">
        <f t="shared" si="1"/>
        <v>5191</v>
      </c>
      <c r="BS5" s="340">
        <f t="shared" si="1"/>
        <v>80</v>
      </c>
      <c r="BT5" s="340">
        <f t="shared" si="1"/>
        <v>353</v>
      </c>
      <c r="BU5" s="340">
        <f t="shared" si="1"/>
        <v>559</v>
      </c>
      <c r="BV5" s="340">
        <f t="shared" si="1"/>
        <v>240</v>
      </c>
      <c r="BW5" s="344">
        <f t="shared" si="1"/>
        <v>54</v>
      </c>
      <c r="BX5" s="345">
        <f t="shared" si="1"/>
        <v>111</v>
      </c>
      <c r="BY5" s="340">
        <f t="shared" si="1"/>
        <v>3794</v>
      </c>
      <c r="BZ5" s="339">
        <f t="shared" si="1"/>
        <v>2235</v>
      </c>
      <c r="CA5" s="346">
        <f t="shared" si="1"/>
        <v>2047</v>
      </c>
      <c r="CB5" s="337">
        <f aca="true" t="shared" si="2" ref="CB5:CY5">SUM(CB7,CB10,CB13,CB21,CB26,CB37,CB42,CB57,CB59)</f>
        <v>74</v>
      </c>
      <c r="CC5" s="337">
        <f t="shared" si="2"/>
        <v>30</v>
      </c>
      <c r="CD5" s="337">
        <f t="shared" si="2"/>
        <v>68</v>
      </c>
      <c r="CE5" s="338">
        <f t="shared" si="2"/>
        <v>16</v>
      </c>
      <c r="CF5" s="339">
        <f t="shared" si="2"/>
        <v>0</v>
      </c>
      <c r="CG5" s="279">
        <f t="shared" si="2"/>
        <v>0</v>
      </c>
      <c r="CH5" s="279">
        <f t="shared" si="2"/>
        <v>0</v>
      </c>
      <c r="CI5" s="283">
        <f t="shared" si="2"/>
        <v>215</v>
      </c>
      <c r="CJ5" s="282">
        <f t="shared" si="2"/>
        <v>200</v>
      </c>
      <c r="CK5" s="337">
        <f t="shared" si="2"/>
        <v>15</v>
      </c>
      <c r="CL5" s="284">
        <f t="shared" si="2"/>
        <v>200</v>
      </c>
      <c r="CM5" s="280">
        <f t="shared" si="2"/>
        <v>210</v>
      </c>
      <c r="CN5" s="280">
        <f t="shared" si="2"/>
        <v>1721</v>
      </c>
      <c r="CO5" s="278">
        <f t="shared" si="2"/>
        <v>170</v>
      </c>
      <c r="CP5" s="337">
        <f t="shared" si="2"/>
        <v>1551</v>
      </c>
      <c r="CQ5" s="347">
        <f t="shared" si="2"/>
        <v>130</v>
      </c>
      <c r="CR5" s="339">
        <f t="shared" si="2"/>
        <v>0</v>
      </c>
      <c r="CS5" s="339">
        <f t="shared" si="2"/>
        <v>40</v>
      </c>
      <c r="CT5" s="280">
        <f t="shared" si="2"/>
        <v>13169</v>
      </c>
      <c r="CU5" s="340">
        <f t="shared" si="2"/>
        <v>11769</v>
      </c>
      <c r="CV5" s="340">
        <f t="shared" si="2"/>
        <v>1400</v>
      </c>
      <c r="CW5" s="339">
        <f t="shared" si="2"/>
        <v>9385</v>
      </c>
      <c r="CX5" s="280">
        <f t="shared" si="2"/>
        <v>50</v>
      </c>
      <c r="CY5" s="348">
        <f t="shared" si="2"/>
        <v>1493</v>
      </c>
      <c r="CZ5" s="10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</row>
    <row r="6" spans="1:103" ht="6" customHeight="1" thickBot="1">
      <c r="A6" s="93"/>
      <c r="B6" s="146"/>
      <c r="C6" s="285"/>
      <c r="D6" s="349"/>
      <c r="E6" s="358"/>
      <c r="F6" s="359"/>
      <c r="G6" s="360"/>
      <c r="H6" s="359"/>
      <c r="I6" s="361"/>
      <c r="J6" s="361"/>
      <c r="K6" s="361"/>
      <c r="L6" s="358"/>
      <c r="M6" s="360"/>
      <c r="N6" s="359"/>
      <c r="O6" s="359"/>
      <c r="P6" s="361"/>
      <c r="Q6" s="359"/>
      <c r="R6" s="359"/>
      <c r="S6" s="359"/>
      <c r="T6" s="359"/>
      <c r="U6" s="361"/>
      <c r="V6" s="359"/>
      <c r="W6" s="358"/>
      <c r="X6" s="360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62"/>
      <c r="AK6" s="72"/>
      <c r="AL6" s="358"/>
      <c r="AM6" s="360"/>
      <c r="AN6" s="359"/>
      <c r="AO6" s="24"/>
      <c r="AP6" s="358"/>
      <c r="AQ6" s="60"/>
      <c r="AR6" s="251"/>
      <c r="AS6" s="149"/>
      <c r="AT6" s="285"/>
      <c r="AU6" s="72"/>
      <c r="AV6" s="418"/>
      <c r="AW6" s="72"/>
      <c r="AX6" s="72"/>
      <c r="AY6" s="72"/>
      <c r="AZ6" s="72"/>
      <c r="BA6" s="72"/>
      <c r="BB6" s="72"/>
      <c r="BC6" s="286"/>
      <c r="BD6" s="72"/>
      <c r="BE6" s="72"/>
      <c r="BF6" s="72"/>
      <c r="BG6" s="72"/>
      <c r="BH6" s="72"/>
      <c r="BI6" s="263"/>
      <c r="BJ6" s="287"/>
      <c r="BK6" s="286"/>
      <c r="BL6" s="72"/>
      <c r="BM6" s="72"/>
      <c r="BN6" s="72"/>
      <c r="BO6" s="72"/>
      <c r="BP6" s="72"/>
      <c r="BQ6" s="72"/>
      <c r="BR6" s="286"/>
      <c r="BS6" s="72"/>
      <c r="BT6" s="72"/>
      <c r="BU6" s="72"/>
      <c r="BV6" s="72"/>
      <c r="BW6" s="72"/>
      <c r="BX6" s="72"/>
      <c r="BY6" s="72"/>
      <c r="BZ6" s="286"/>
      <c r="CA6" s="72"/>
      <c r="CB6" s="72"/>
      <c r="CC6" s="72"/>
      <c r="CD6" s="72"/>
      <c r="CE6" s="72"/>
      <c r="CF6" s="286"/>
      <c r="CG6" s="72"/>
      <c r="CH6" s="72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72"/>
      <c r="CV6" s="72"/>
      <c r="CW6" s="72"/>
      <c r="CX6" s="72"/>
      <c r="CY6" s="118"/>
    </row>
    <row r="7" spans="1:103" ht="12" customHeight="1" thickBot="1">
      <c r="A7" s="105" t="s">
        <v>156</v>
      </c>
      <c r="B7" s="147"/>
      <c r="C7" s="274">
        <f aca="true" t="shared" si="3" ref="C7:C38">SUM(E7,L7,W7,AJ7,AK7,AL7,AP7,AQ7)</f>
        <v>3030</v>
      </c>
      <c r="D7" s="349"/>
      <c r="E7" s="293">
        <f aca="true" t="shared" si="4" ref="E7:AQ7">SUM(E8:E9)</f>
        <v>0</v>
      </c>
      <c r="F7" s="363">
        <f t="shared" si="4"/>
        <v>0</v>
      </c>
      <c r="G7" s="363">
        <f t="shared" si="4"/>
        <v>0</v>
      </c>
      <c r="H7" s="363">
        <f t="shared" si="4"/>
        <v>0</v>
      </c>
      <c r="I7" s="363">
        <f t="shared" si="4"/>
        <v>0</v>
      </c>
      <c r="J7" s="363">
        <f>SUM(J8:J9)</f>
        <v>0</v>
      </c>
      <c r="K7" s="363">
        <f t="shared" si="4"/>
        <v>0</v>
      </c>
      <c r="L7" s="291">
        <f t="shared" si="4"/>
        <v>30</v>
      </c>
      <c r="M7" s="290">
        <f t="shared" si="4"/>
        <v>0</v>
      </c>
      <c r="N7" s="290">
        <f t="shared" si="4"/>
        <v>30</v>
      </c>
      <c r="O7" s="290">
        <f t="shared" si="4"/>
        <v>0</v>
      </c>
      <c r="P7" s="290">
        <f>SUM(P8:P9)</f>
        <v>0</v>
      </c>
      <c r="Q7" s="290">
        <f t="shared" si="4"/>
        <v>0</v>
      </c>
      <c r="R7" s="290">
        <f t="shared" si="4"/>
        <v>0</v>
      </c>
      <c r="S7" s="290">
        <f t="shared" si="4"/>
        <v>0</v>
      </c>
      <c r="T7" s="290">
        <f t="shared" si="4"/>
        <v>0</v>
      </c>
      <c r="U7" s="290">
        <f t="shared" si="4"/>
        <v>0</v>
      </c>
      <c r="V7" s="290">
        <f>SUM(V8:V9)</f>
        <v>0</v>
      </c>
      <c r="W7" s="291">
        <f t="shared" si="4"/>
        <v>0</v>
      </c>
      <c r="X7" s="290">
        <f t="shared" si="4"/>
        <v>0</v>
      </c>
      <c r="Y7" s="290">
        <f t="shared" si="4"/>
        <v>0</v>
      </c>
      <c r="Z7" s="290">
        <f t="shared" si="4"/>
        <v>0</v>
      </c>
      <c r="AA7" s="290">
        <f t="shared" si="4"/>
        <v>0</v>
      </c>
      <c r="AB7" s="290">
        <f t="shared" si="4"/>
        <v>0</v>
      </c>
      <c r="AC7" s="290">
        <f t="shared" si="4"/>
        <v>0</v>
      </c>
      <c r="AD7" s="290">
        <f t="shared" si="4"/>
        <v>0</v>
      </c>
      <c r="AE7" s="290">
        <f t="shared" si="4"/>
        <v>0</v>
      </c>
      <c r="AF7" s="290">
        <f t="shared" si="4"/>
        <v>0</v>
      </c>
      <c r="AG7" s="290">
        <f t="shared" si="4"/>
        <v>0</v>
      </c>
      <c r="AH7" s="290">
        <f t="shared" si="4"/>
        <v>0</v>
      </c>
      <c r="AI7" s="290">
        <f t="shared" si="4"/>
        <v>0</v>
      </c>
      <c r="AJ7" s="364">
        <f t="shared" si="4"/>
        <v>0</v>
      </c>
      <c r="AK7" s="291">
        <f t="shared" si="4"/>
        <v>0</v>
      </c>
      <c r="AL7" s="291">
        <f t="shared" si="4"/>
        <v>0</v>
      </c>
      <c r="AM7" s="290">
        <f t="shared" si="4"/>
        <v>0</v>
      </c>
      <c r="AN7" s="290">
        <f t="shared" si="4"/>
        <v>0</v>
      </c>
      <c r="AO7" s="147">
        <f t="shared" si="4"/>
        <v>0</v>
      </c>
      <c r="AP7" s="291">
        <f t="shared" si="4"/>
        <v>3000</v>
      </c>
      <c r="AQ7" s="365">
        <f t="shared" si="4"/>
        <v>0</v>
      </c>
      <c r="AR7" s="105" t="s">
        <v>156</v>
      </c>
      <c r="AS7" s="147"/>
      <c r="AT7" s="274">
        <f aca="true" t="shared" si="5" ref="AT7:AT36">SUM(AV7,BC7,BJ7,BR7,BK7,BZ7,CF7,CI7,CL7,CM7,CN7,CQ7,CR7,CS7,CT7,CW7,CX7,CY7)</f>
        <v>5608</v>
      </c>
      <c r="AU7" s="288"/>
      <c r="AV7" s="289">
        <f aca="true" t="shared" si="6" ref="AV7:CA7">SUM(AV8:AV9)</f>
        <v>13</v>
      </c>
      <c r="AW7" s="290">
        <f t="shared" si="6"/>
        <v>0</v>
      </c>
      <c r="AX7" s="290">
        <f t="shared" si="6"/>
        <v>13</v>
      </c>
      <c r="AY7" s="290">
        <f t="shared" si="6"/>
        <v>0</v>
      </c>
      <c r="AZ7" s="290">
        <f t="shared" si="6"/>
        <v>0</v>
      </c>
      <c r="BA7" s="290">
        <f t="shared" si="6"/>
        <v>0</v>
      </c>
      <c r="BB7" s="290">
        <f t="shared" si="6"/>
        <v>0</v>
      </c>
      <c r="BC7" s="291">
        <f t="shared" si="6"/>
        <v>2</v>
      </c>
      <c r="BD7" s="290">
        <f t="shared" si="6"/>
        <v>0</v>
      </c>
      <c r="BE7" s="290">
        <f t="shared" si="6"/>
        <v>0</v>
      </c>
      <c r="BF7" s="290">
        <f t="shared" si="6"/>
        <v>0</v>
      </c>
      <c r="BG7" s="290">
        <f t="shared" si="6"/>
        <v>0</v>
      </c>
      <c r="BH7" s="290">
        <f t="shared" si="6"/>
        <v>0</v>
      </c>
      <c r="BI7" s="292">
        <f t="shared" si="6"/>
        <v>2</v>
      </c>
      <c r="BJ7" s="291">
        <f t="shared" si="6"/>
        <v>0</v>
      </c>
      <c r="BK7" s="293">
        <f t="shared" si="6"/>
        <v>30</v>
      </c>
      <c r="BL7" s="290">
        <f t="shared" si="6"/>
        <v>0</v>
      </c>
      <c r="BM7" s="290">
        <f t="shared" si="6"/>
        <v>0</v>
      </c>
      <c r="BN7" s="290">
        <f t="shared" si="6"/>
        <v>0</v>
      </c>
      <c r="BO7" s="290">
        <f t="shared" si="6"/>
        <v>0</v>
      </c>
      <c r="BP7" s="290">
        <f t="shared" si="6"/>
        <v>30</v>
      </c>
      <c r="BQ7" s="290">
        <f t="shared" si="6"/>
        <v>0</v>
      </c>
      <c r="BR7" s="291">
        <f t="shared" si="6"/>
        <v>13</v>
      </c>
      <c r="BS7" s="290">
        <f t="shared" si="6"/>
        <v>0</v>
      </c>
      <c r="BT7" s="290">
        <f t="shared" si="6"/>
        <v>0</v>
      </c>
      <c r="BU7" s="290">
        <f t="shared" si="6"/>
        <v>0</v>
      </c>
      <c r="BV7" s="290">
        <f t="shared" si="6"/>
        <v>0</v>
      </c>
      <c r="BW7" s="290">
        <f t="shared" si="6"/>
        <v>0</v>
      </c>
      <c r="BX7" s="290">
        <f t="shared" si="6"/>
        <v>0</v>
      </c>
      <c r="BY7" s="290">
        <f t="shared" si="6"/>
        <v>13</v>
      </c>
      <c r="BZ7" s="291">
        <f t="shared" si="6"/>
        <v>50</v>
      </c>
      <c r="CA7" s="290">
        <f t="shared" si="6"/>
        <v>50</v>
      </c>
      <c r="CB7" s="290">
        <f aca="true" t="shared" si="7" ref="CB7:CY7">SUM(CB8:CB9)</f>
        <v>0</v>
      </c>
      <c r="CC7" s="290">
        <f t="shared" si="7"/>
        <v>0</v>
      </c>
      <c r="CD7" s="290">
        <f t="shared" si="7"/>
        <v>0</v>
      </c>
      <c r="CE7" s="290">
        <f t="shared" si="7"/>
        <v>0</v>
      </c>
      <c r="CF7" s="291">
        <f t="shared" si="7"/>
        <v>0</v>
      </c>
      <c r="CG7" s="290">
        <f t="shared" si="7"/>
        <v>0</v>
      </c>
      <c r="CH7" s="290">
        <f t="shared" si="7"/>
        <v>0</v>
      </c>
      <c r="CI7" s="291">
        <f t="shared" si="7"/>
        <v>0</v>
      </c>
      <c r="CJ7" s="291">
        <f t="shared" si="7"/>
        <v>0</v>
      </c>
      <c r="CK7" s="291">
        <f t="shared" si="7"/>
        <v>0</v>
      </c>
      <c r="CL7" s="291">
        <f t="shared" si="7"/>
        <v>0</v>
      </c>
      <c r="CM7" s="291">
        <f t="shared" si="7"/>
        <v>0</v>
      </c>
      <c r="CN7" s="291">
        <f t="shared" si="7"/>
        <v>0</v>
      </c>
      <c r="CO7" s="291">
        <f t="shared" si="7"/>
        <v>0</v>
      </c>
      <c r="CP7" s="291">
        <f t="shared" si="7"/>
        <v>0</v>
      </c>
      <c r="CQ7" s="291">
        <f t="shared" si="7"/>
        <v>0</v>
      </c>
      <c r="CR7" s="291">
        <f t="shared" si="7"/>
        <v>0</v>
      </c>
      <c r="CS7" s="291">
        <f t="shared" si="7"/>
        <v>0</v>
      </c>
      <c r="CT7" s="291">
        <f t="shared" si="7"/>
        <v>5500</v>
      </c>
      <c r="CU7" s="290">
        <f t="shared" si="7"/>
        <v>5500</v>
      </c>
      <c r="CV7" s="290">
        <f t="shared" si="7"/>
        <v>0</v>
      </c>
      <c r="CW7" s="290">
        <f t="shared" si="7"/>
        <v>0</v>
      </c>
      <c r="CX7" s="292">
        <f t="shared" si="7"/>
        <v>0</v>
      </c>
      <c r="CY7" s="294">
        <f t="shared" si="7"/>
        <v>0</v>
      </c>
    </row>
    <row r="8" spans="1:103" ht="12.75" customHeight="1" thickBot="1" thickTop="1">
      <c r="A8" s="94"/>
      <c r="B8" s="24" t="s">
        <v>544</v>
      </c>
      <c r="C8" s="295">
        <f t="shared" si="3"/>
        <v>3000</v>
      </c>
      <c r="D8" s="366"/>
      <c r="E8" s="367">
        <f>SUM(F8:K8)</f>
        <v>0</v>
      </c>
      <c r="F8" s="297"/>
      <c r="G8" s="297"/>
      <c r="H8" s="297"/>
      <c r="I8" s="297"/>
      <c r="J8" s="297"/>
      <c r="K8" s="297"/>
      <c r="L8" s="368">
        <f>SUM(M8:V8)</f>
        <v>0</v>
      </c>
      <c r="M8" s="297"/>
      <c r="N8" s="297"/>
      <c r="O8" s="297"/>
      <c r="P8" s="297"/>
      <c r="Q8" s="297"/>
      <c r="R8" s="297"/>
      <c r="S8" s="297"/>
      <c r="T8" s="369"/>
      <c r="U8" s="297"/>
      <c r="V8" s="297"/>
      <c r="W8" s="368">
        <f>SUM(X8:AI8)</f>
        <v>0</v>
      </c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370"/>
      <c r="AK8" s="300"/>
      <c r="AL8" s="368">
        <f>SUM(AM8:AO8)</f>
        <v>0</v>
      </c>
      <c r="AM8" s="297"/>
      <c r="AN8" s="297"/>
      <c r="AO8" s="371"/>
      <c r="AP8" s="300">
        <f>příjmy!C139</f>
        <v>3000</v>
      </c>
      <c r="AQ8" s="372"/>
      <c r="AR8" s="94"/>
      <c r="AS8" s="24" t="s">
        <v>157</v>
      </c>
      <c r="AT8" s="295">
        <f t="shared" si="5"/>
        <v>5573</v>
      </c>
      <c r="AU8" s="24"/>
      <c r="AV8" s="296">
        <f>SUM(AW8:BB8)</f>
        <v>13</v>
      </c>
      <c r="AW8" s="297"/>
      <c r="AX8" s="297">
        <f>výdaje!C16</f>
        <v>13</v>
      </c>
      <c r="AY8" s="297"/>
      <c r="AZ8" s="297">
        <f>výdaje!C41</f>
        <v>0</v>
      </c>
      <c r="BA8" s="297">
        <f>výdaje!C66</f>
        <v>0</v>
      </c>
      <c r="BB8" s="297"/>
      <c r="BC8" s="298">
        <f>SUM(BD8:BI8)</f>
        <v>0</v>
      </c>
      <c r="BD8" s="297"/>
      <c r="BE8" s="297"/>
      <c r="BF8" s="297"/>
      <c r="BG8" s="297"/>
      <c r="BH8" s="297"/>
      <c r="BI8" s="299">
        <f>výdaje!C142</f>
        <v>0</v>
      </c>
      <c r="BJ8" s="300"/>
      <c r="BK8" s="301">
        <f>SUM(BL8:BQ8)</f>
        <v>0</v>
      </c>
      <c r="BL8" s="297"/>
      <c r="BM8" s="297"/>
      <c r="BN8" s="297"/>
      <c r="BO8" s="297"/>
      <c r="BP8" s="297"/>
      <c r="BQ8" s="297"/>
      <c r="BR8" s="298">
        <f>SUM(BS8:BY8)</f>
        <v>10</v>
      </c>
      <c r="BS8" s="297"/>
      <c r="BT8" s="297"/>
      <c r="BU8" s="297"/>
      <c r="BV8" s="297"/>
      <c r="BW8" s="297"/>
      <c r="BX8" s="297"/>
      <c r="BY8" s="297">
        <f>výdaje!C327</f>
        <v>10</v>
      </c>
      <c r="BZ8" s="298">
        <f>SUM(CA8:CE8)</f>
        <v>50</v>
      </c>
      <c r="CA8" s="297">
        <f>výdaje!C372</f>
        <v>50</v>
      </c>
      <c r="CB8" s="297"/>
      <c r="CC8" s="297"/>
      <c r="CD8" s="297"/>
      <c r="CE8" s="297"/>
      <c r="CF8" s="298">
        <f>SUM(CG8:CH8)</f>
        <v>0</v>
      </c>
      <c r="CG8" s="297"/>
      <c r="CH8" s="297"/>
      <c r="CI8" s="300">
        <f>SUM(CJ8:CK8)</f>
        <v>0</v>
      </c>
      <c r="CJ8" s="302"/>
      <c r="CK8" s="303"/>
      <c r="CL8" s="300"/>
      <c r="CM8" s="300"/>
      <c r="CN8" s="300">
        <f>SUM(CO8:CP8)</f>
        <v>0</v>
      </c>
      <c r="CO8" s="302"/>
      <c r="CP8" s="303"/>
      <c r="CQ8" s="300"/>
      <c r="CR8" s="300"/>
      <c r="CS8" s="300"/>
      <c r="CT8" s="298">
        <f>CU8+CV8</f>
        <v>5500</v>
      </c>
      <c r="CU8" s="297">
        <f>výdaje!C521+výdaje!C523</f>
        <v>5500</v>
      </c>
      <c r="CV8" s="297"/>
      <c r="CW8" s="304"/>
      <c r="CX8" s="304"/>
      <c r="CY8" s="305"/>
    </row>
    <row r="9" spans="1:103" ht="12" customHeight="1" thickBot="1" thickTop="1">
      <c r="A9" s="94"/>
      <c r="B9" s="24" t="s">
        <v>158</v>
      </c>
      <c r="C9" s="295">
        <f t="shared" si="3"/>
        <v>30</v>
      </c>
      <c r="D9" s="366"/>
      <c r="E9" s="367">
        <f>SUM(F9:K9)</f>
        <v>0</v>
      </c>
      <c r="F9" s="297"/>
      <c r="G9" s="297"/>
      <c r="H9" s="297"/>
      <c r="I9" s="297"/>
      <c r="J9" s="297"/>
      <c r="K9" s="297"/>
      <c r="L9" s="368">
        <f>SUM(M9:V9)</f>
        <v>30</v>
      </c>
      <c r="M9" s="297" t="s">
        <v>597</v>
      </c>
      <c r="N9" s="297">
        <f>příjmy!C24</f>
        <v>30</v>
      </c>
      <c r="O9" s="297"/>
      <c r="P9" s="297"/>
      <c r="Q9" s="297"/>
      <c r="R9" s="297"/>
      <c r="S9" s="297"/>
      <c r="T9" s="369"/>
      <c r="U9" s="297"/>
      <c r="V9" s="297"/>
      <c r="W9" s="368">
        <f>SUM(X9:AI9)</f>
        <v>0</v>
      </c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370"/>
      <c r="AK9" s="300"/>
      <c r="AL9" s="368">
        <f>SUM(AM9:AO9)</f>
        <v>0</v>
      </c>
      <c r="AM9" s="297"/>
      <c r="AN9" s="297"/>
      <c r="AO9" s="371"/>
      <c r="AP9" s="300"/>
      <c r="AQ9" s="372"/>
      <c r="AR9" s="94"/>
      <c r="AS9" s="24" t="s">
        <v>158</v>
      </c>
      <c r="AT9" s="295">
        <f t="shared" si="5"/>
        <v>35</v>
      </c>
      <c r="AU9" s="24"/>
      <c r="AV9" s="296">
        <f>SUM(AW9:BB9)</f>
        <v>0</v>
      </c>
      <c r="AW9" s="297"/>
      <c r="AX9" s="297">
        <f>výdaje!C17</f>
        <v>0</v>
      </c>
      <c r="AY9" s="297"/>
      <c r="AZ9" s="297"/>
      <c r="BA9" s="297"/>
      <c r="BB9" s="297"/>
      <c r="BC9" s="298">
        <f>SUM(BD9:BI9)</f>
        <v>2</v>
      </c>
      <c r="BD9" s="297"/>
      <c r="BE9" s="297"/>
      <c r="BF9" s="297"/>
      <c r="BG9" s="297"/>
      <c r="BH9" s="297"/>
      <c r="BI9" s="299">
        <f>výdaje!C143</f>
        <v>2</v>
      </c>
      <c r="BJ9" s="300"/>
      <c r="BK9" s="301">
        <f>SUM(BL9:BQ9)</f>
        <v>30</v>
      </c>
      <c r="BL9" s="297"/>
      <c r="BM9" s="297"/>
      <c r="BN9" s="297"/>
      <c r="BO9" s="297"/>
      <c r="BP9" s="297">
        <f>výdaje!C259</f>
        <v>30</v>
      </c>
      <c r="BQ9" s="297"/>
      <c r="BR9" s="298">
        <f>SUM(BS9:BY9)</f>
        <v>3</v>
      </c>
      <c r="BS9" s="297"/>
      <c r="BT9" s="297"/>
      <c r="BU9" s="297"/>
      <c r="BV9" s="297"/>
      <c r="BW9" s="297"/>
      <c r="BX9" s="297"/>
      <c r="BY9" s="297">
        <f>výdaje!C326</f>
        <v>3</v>
      </c>
      <c r="BZ9" s="298">
        <f>SUM(CA9:CE9)</f>
        <v>0</v>
      </c>
      <c r="CA9" s="297"/>
      <c r="CB9" s="297"/>
      <c r="CC9" s="297"/>
      <c r="CD9" s="297"/>
      <c r="CE9" s="297"/>
      <c r="CF9" s="298">
        <f>SUM(CG9:CH9)</f>
        <v>0</v>
      </c>
      <c r="CG9" s="297"/>
      <c r="CH9" s="297"/>
      <c r="CI9" s="300">
        <f>SUM(CJ9:CK9)</f>
        <v>0</v>
      </c>
      <c r="CJ9" s="306"/>
      <c r="CK9" s="299"/>
      <c r="CL9" s="300"/>
      <c r="CM9" s="300"/>
      <c r="CN9" s="300">
        <f>SUM(CO9:CP9)</f>
        <v>0</v>
      </c>
      <c r="CO9" s="306"/>
      <c r="CP9" s="299"/>
      <c r="CQ9" s="300"/>
      <c r="CR9" s="300"/>
      <c r="CS9" s="300"/>
      <c r="CT9" s="298">
        <f>CU9+CV9</f>
        <v>0</v>
      </c>
      <c r="CU9" s="297"/>
      <c r="CV9" s="297"/>
      <c r="CW9" s="304"/>
      <c r="CX9" s="304"/>
      <c r="CY9" s="305"/>
    </row>
    <row r="10" spans="1:103" ht="12" customHeight="1" thickBot="1" thickTop="1">
      <c r="A10" s="106" t="s">
        <v>159</v>
      </c>
      <c r="B10" s="264"/>
      <c r="C10" s="274">
        <f t="shared" si="3"/>
        <v>0</v>
      </c>
      <c r="D10" s="349"/>
      <c r="E10" s="311">
        <f>SUM(E11:E12)</f>
        <v>0</v>
      </c>
      <c r="F10" s="373">
        <f aca="true" t="shared" si="8" ref="F10:AB10">SUM(F11:F12)</f>
        <v>0</v>
      </c>
      <c r="G10" s="373">
        <f t="shared" si="8"/>
        <v>0</v>
      </c>
      <c r="H10" s="373">
        <f t="shared" si="8"/>
        <v>0</v>
      </c>
      <c r="I10" s="373">
        <f>SUM(I11:I12)</f>
        <v>0</v>
      </c>
      <c r="J10" s="373">
        <f>SUM(J11:J12)</f>
        <v>0</v>
      </c>
      <c r="K10" s="373">
        <f t="shared" si="8"/>
        <v>0</v>
      </c>
      <c r="L10" s="309">
        <f t="shared" si="8"/>
        <v>0</v>
      </c>
      <c r="M10" s="308">
        <f t="shared" si="8"/>
        <v>0</v>
      </c>
      <c r="N10" s="308">
        <f t="shared" si="8"/>
        <v>0</v>
      </c>
      <c r="O10" s="308">
        <f t="shared" si="8"/>
        <v>0</v>
      </c>
      <c r="P10" s="308">
        <f>SUM(P11:P12)</f>
        <v>0</v>
      </c>
      <c r="Q10" s="308">
        <f t="shared" si="8"/>
        <v>0</v>
      </c>
      <c r="R10" s="308">
        <f t="shared" si="8"/>
        <v>0</v>
      </c>
      <c r="S10" s="308">
        <f t="shared" si="8"/>
        <v>0</v>
      </c>
      <c r="T10" s="308">
        <f t="shared" si="8"/>
        <v>0</v>
      </c>
      <c r="U10" s="308">
        <f t="shared" si="8"/>
        <v>0</v>
      </c>
      <c r="V10" s="308">
        <f>SUM(V11:V12)</f>
        <v>0</v>
      </c>
      <c r="W10" s="309">
        <f t="shared" si="8"/>
        <v>0</v>
      </c>
      <c r="X10" s="308">
        <f t="shared" si="8"/>
        <v>0</v>
      </c>
      <c r="Y10" s="308">
        <f t="shared" si="8"/>
        <v>0</v>
      </c>
      <c r="Z10" s="308">
        <f t="shared" si="8"/>
        <v>0</v>
      </c>
      <c r="AA10" s="308">
        <f t="shared" si="8"/>
        <v>0</v>
      </c>
      <c r="AB10" s="308">
        <f t="shared" si="8"/>
        <v>0</v>
      </c>
      <c r="AC10" s="308">
        <f aca="true" t="shared" si="9" ref="AC10:AH10">SUM(AC11:AC12)</f>
        <v>0</v>
      </c>
      <c r="AD10" s="308">
        <f t="shared" si="9"/>
        <v>0</v>
      </c>
      <c r="AE10" s="308">
        <f t="shared" si="9"/>
        <v>0</v>
      </c>
      <c r="AF10" s="308">
        <f t="shared" si="9"/>
        <v>0</v>
      </c>
      <c r="AG10" s="308">
        <f t="shared" si="9"/>
        <v>0</v>
      </c>
      <c r="AH10" s="308">
        <f t="shared" si="9"/>
        <v>0</v>
      </c>
      <c r="AI10" s="308">
        <f aca="true" t="shared" si="10" ref="AI10:AQ10">SUM(AI11:AI12)</f>
        <v>0</v>
      </c>
      <c r="AJ10" s="374">
        <f t="shared" si="10"/>
        <v>0</v>
      </c>
      <c r="AK10" s="309">
        <f>SUM(AK11:AK12)</f>
        <v>0</v>
      </c>
      <c r="AL10" s="309">
        <f t="shared" si="10"/>
        <v>0</v>
      </c>
      <c r="AM10" s="308">
        <f t="shared" si="10"/>
        <v>0</v>
      </c>
      <c r="AN10" s="308">
        <f t="shared" si="10"/>
        <v>0</v>
      </c>
      <c r="AO10" s="264">
        <f t="shared" si="10"/>
        <v>0</v>
      </c>
      <c r="AP10" s="309">
        <f t="shared" si="10"/>
        <v>0</v>
      </c>
      <c r="AQ10" s="375">
        <f t="shared" si="10"/>
        <v>0</v>
      </c>
      <c r="AR10" s="106" t="s">
        <v>159</v>
      </c>
      <c r="AS10" s="264"/>
      <c r="AT10" s="274">
        <f t="shared" si="5"/>
        <v>740</v>
      </c>
      <c r="AU10" s="288"/>
      <c r="AV10" s="307">
        <f aca="true" t="shared" si="11" ref="AV10:BO10">SUM(AV11:AV12)</f>
        <v>0</v>
      </c>
      <c r="AW10" s="308">
        <f t="shared" si="11"/>
        <v>0</v>
      </c>
      <c r="AX10" s="308">
        <f t="shared" si="11"/>
        <v>0</v>
      </c>
      <c r="AY10" s="308">
        <f t="shared" si="11"/>
        <v>0</v>
      </c>
      <c r="AZ10" s="308"/>
      <c r="BA10" s="308">
        <f>SUM(BA11:BA12)</f>
        <v>0</v>
      </c>
      <c r="BB10" s="308">
        <f>SUM(BB11:BB12)</f>
        <v>0</v>
      </c>
      <c r="BC10" s="309">
        <f t="shared" si="11"/>
        <v>230</v>
      </c>
      <c r="BD10" s="308">
        <f t="shared" si="11"/>
        <v>0</v>
      </c>
      <c r="BE10" s="308">
        <f t="shared" si="11"/>
        <v>0</v>
      </c>
      <c r="BF10" s="308">
        <f>SUM(BF11:BF12)</f>
        <v>0</v>
      </c>
      <c r="BG10" s="308">
        <f t="shared" si="11"/>
        <v>0</v>
      </c>
      <c r="BH10" s="308">
        <f t="shared" si="11"/>
        <v>0</v>
      </c>
      <c r="BI10" s="310">
        <f t="shared" si="11"/>
        <v>230</v>
      </c>
      <c r="BJ10" s="309">
        <f t="shared" si="11"/>
        <v>0</v>
      </c>
      <c r="BK10" s="311">
        <f t="shared" si="11"/>
        <v>200</v>
      </c>
      <c r="BL10" s="308">
        <f t="shared" si="11"/>
        <v>0</v>
      </c>
      <c r="BM10" s="308">
        <f t="shared" si="11"/>
        <v>0</v>
      </c>
      <c r="BN10" s="308">
        <f t="shared" si="11"/>
        <v>0</v>
      </c>
      <c r="BO10" s="308">
        <f t="shared" si="11"/>
        <v>0</v>
      </c>
      <c r="BP10" s="308">
        <f>SUM(BP11:BP12)</f>
        <v>200</v>
      </c>
      <c r="BQ10" s="308">
        <f>SUM(BQ11:BQ12)</f>
        <v>0</v>
      </c>
      <c r="BR10" s="309">
        <f aca="true" t="shared" si="12" ref="BR10:CL10">SUM(BR11:BR12)</f>
        <v>10</v>
      </c>
      <c r="BS10" s="308">
        <f t="shared" si="12"/>
        <v>0</v>
      </c>
      <c r="BT10" s="308">
        <f t="shared" si="12"/>
        <v>0</v>
      </c>
      <c r="BU10" s="308">
        <f t="shared" si="12"/>
        <v>0</v>
      </c>
      <c r="BV10" s="308">
        <f t="shared" si="12"/>
        <v>0</v>
      </c>
      <c r="BW10" s="308">
        <f t="shared" si="12"/>
        <v>0</v>
      </c>
      <c r="BX10" s="308">
        <f t="shared" si="12"/>
        <v>0</v>
      </c>
      <c r="BY10" s="308">
        <f t="shared" si="12"/>
        <v>10</v>
      </c>
      <c r="BZ10" s="309">
        <f t="shared" si="12"/>
        <v>100</v>
      </c>
      <c r="CA10" s="308">
        <f t="shared" si="12"/>
        <v>100</v>
      </c>
      <c r="CB10" s="308">
        <f>SUM(CB11:CB12)</f>
        <v>0</v>
      </c>
      <c r="CC10" s="308">
        <f t="shared" si="12"/>
        <v>0</v>
      </c>
      <c r="CD10" s="308">
        <f t="shared" si="12"/>
        <v>0</v>
      </c>
      <c r="CE10" s="308">
        <f t="shared" si="12"/>
        <v>0</v>
      </c>
      <c r="CF10" s="309">
        <f t="shared" si="12"/>
        <v>0</v>
      </c>
      <c r="CG10" s="308">
        <f t="shared" si="12"/>
        <v>0</v>
      </c>
      <c r="CH10" s="308">
        <f t="shared" si="12"/>
        <v>0</v>
      </c>
      <c r="CI10" s="309">
        <f>SUM(CI11:CI12)</f>
        <v>200</v>
      </c>
      <c r="CJ10" s="309">
        <f>SUM(CJ11:CJ12)</f>
        <v>200</v>
      </c>
      <c r="CK10" s="309">
        <f>SUM(CK11:CK12)</f>
        <v>0</v>
      </c>
      <c r="CL10" s="309">
        <f t="shared" si="12"/>
        <v>0</v>
      </c>
      <c r="CM10" s="309">
        <f>SUM(CM11:CM12)</f>
        <v>0</v>
      </c>
      <c r="CN10" s="309">
        <f>SUM(CN11:CN12)</f>
        <v>0</v>
      </c>
      <c r="CO10" s="309">
        <f>SUM(CO11:CO12)</f>
        <v>0</v>
      </c>
      <c r="CP10" s="309">
        <f>SUM(CP11:CP12)</f>
        <v>0</v>
      </c>
      <c r="CQ10" s="309">
        <f aca="true" t="shared" si="13" ref="CQ10:CY10">SUM(CQ11:CQ12)</f>
        <v>0</v>
      </c>
      <c r="CR10" s="309">
        <f t="shared" si="13"/>
        <v>0</v>
      </c>
      <c r="CS10" s="309">
        <f>SUM(CS11:CS12)</f>
        <v>0</v>
      </c>
      <c r="CT10" s="309">
        <f t="shared" si="13"/>
        <v>0</v>
      </c>
      <c r="CU10" s="308">
        <f t="shared" si="13"/>
        <v>0</v>
      </c>
      <c r="CV10" s="308">
        <f t="shared" si="13"/>
        <v>0</v>
      </c>
      <c r="CW10" s="308">
        <f>SUM(CW11:CW12)</f>
        <v>0</v>
      </c>
      <c r="CX10" s="308">
        <f t="shared" si="13"/>
        <v>0</v>
      </c>
      <c r="CY10" s="312">
        <f t="shared" si="13"/>
        <v>0</v>
      </c>
    </row>
    <row r="11" spans="1:103" ht="12.75" customHeight="1" thickBot="1" thickTop="1">
      <c r="A11" s="94"/>
      <c r="B11" s="24" t="s">
        <v>160</v>
      </c>
      <c r="C11" s="295">
        <f t="shared" si="3"/>
        <v>0</v>
      </c>
      <c r="D11" s="366"/>
      <c r="E11" s="367">
        <f>SUM(F11:K11)</f>
        <v>0</v>
      </c>
      <c r="F11" s="297"/>
      <c r="G11" s="297"/>
      <c r="H11" s="297"/>
      <c r="I11" s="297"/>
      <c r="J11" s="297"/>
      <c r="K11" s="297"/>
      <c r="L11" s="368">
        <f>SUM(M11:V11)</f>
        <v>0</v>
      </c>
      <c r="M11" s="297"/>
      <c r="N11" s="297"/>
      <c r="O11" s="297"/>
      <c r="P11" s="297"/>
      <c r="Q11" s="297"/>
      <c r="R11" s="297"/>
      <c r="S11" s="297"/>
      <c r="T11" s="369"/>
      <c r="U11" s="297"/>
      <c r="V11" s="297"/>
      <c r="W11" s="368">
        <f>SUM(X11:AI11)</f>
        <v>0</v>
      </c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370"/>
      <c r="AK11" s="300"/>
      <c r="AL11" s="368">
        <f>SUM(AM11:AO11)</f>
        <v>0</v>
      </c>
      <c r="AM11" s="297"/>
      <c r="AN11" s="297"/>
      <c r="AO11" s="371"/>
      <c r="AP11" s="300"/>
      <c r="AQ11" s="372"/>
      <c r="AR11" s="94"/>
      <c r="AS11" s="24" t="s">
        <v>160</v>
      </c>
      <c r="AT11" s="295">
        <f t="shared" si="5"/>
        <v>540</v>
      </c>
      <c r="AU11" s="24"/>
      <c r="AV11" s="296">
        <f aca="true" t="shared" si="14" ref="AV11:AV24">SUM(AW11:BB11)</f>
        <v>0</v>
      </c>
      <c r="AW11" s="297"/>
      <c r="AX11" s="297"/>
      <c r="AY11" s="297"/>
      <c r="AZ11" s="297"/>
      <c r="BA11" s="297"/>
      <c r="BB11" s="297"/>
      <c r="BC11" s="298">
        <f>SUM(BD11:BI11)</f>
        <v>230</v>
      </c>
      <c r="BD11" s="297"/>
      <c r="BE11" s="297"/>
      <c r="BF11" s="297"/>
      <c r="BG11" s="297">
        <f>výdaje!C116</f>
        <v>0</v>
      </c>
      <c r="BH11" s="297"/>
      <c r="BI11" s="299">
        <f>výdaje!C144</f>
        <v>230</v>
      </c>
      <c r="BJ11" s="300"/>
      <c r="BK11" s="301">
        <f>SUM(BL11:BQ11)</f>
        <v>200</v>
      </c>
      <c r="BL11" s="297"/>
      <c r="BM11" s="297"/>
      <c r="BN11" s="297"/>
      <c r="BO11" s="297"/>
      <c r="BP11" s="297">
        <f>výdaje!C260</f>
        <v>200</v>
      </c>
      <c r="BQ11" s="297"/>
      <c r="BR11" s="298">
        <f>SUM(BS11:BY11)</f>
        <v>10</v>
      </c>
      <c r="BS11" s="297"/>
      <c r="BT11" s="297"/>
      <c r="BU11" s="297"/>
      <c r="BV11" s="297"/>
      <c r="BW11" s="297"/>
      <c r="BX11" s="297"/>
      <c r="BY11" s="297">
        <f>výdaje!C328</f>
        <v>10</v>
      </c>
      <c r="BZ11" s="298">
        <f>SUM(CA11:CE11)</f>
        <v>100</v>
      </c>
      <c r="CA11" s="297">
        <f>výdaje!C373</f>
        <v>100</v>
      </c>
      <c r="CB11" s="297"/>
      <c r="CC11" s="297"/>
      <c r="CD11" s="297"/>
      <c r="CE11" s="297"/>
      <c r="CF11" s="298">
        <f>SUM(CG11:CH11)</f>
        <v>0</v>
      </c>
      <c r="CG11" s="297"/>
      <c r="CH11" s="297"/>
      <c r="CI11" s="300">
        <f>SUM(CJ11:CK11)</f>
        <v>0</v>
      </c>
      <c r="CJ11" s="302"/>
      <c r="CK11" s="303"/>
      <c r="CL11" s="300"/>
      <c r="CM11" s="300"/>
      <c r="CN11" s="300">
        <f>SUM(CO11:CP11)</f>
        <v>0</v>
      </c>
      <c r="CO11" s="302"/>
      <c r="CP11" s="303"/>
      <c r="CQ11" s="300"/>
      <c r="CR11" s="300"/>
      <c r="CS11" s="300"/>
      <c r="CT11" s="298">
        <f>CU11+CV11</f>
        <v>0</v>
      </c>
      <c r="CU11" s="297"/>
      <c r="CV11" s="297"/>
      <c r="CW11" s="304"/>
      <c r="CX11" s="304">
        <f>výdaje!C486</f>
        <v>0</v>
      </c>
      <c r="CY11" s="305"/>
    </row>
    <row r="12" spans="1:103" ht="12.75" customHeight="1" thickBot="1" thickTop="1">
      <c r="A12" s="94"/>
      <c r="B12" s="24" t="s">
        <v>161</v>
      </c>
      <c r="C12" s="295">
        <f t="shared" si="3"/>
        <v>0</v>
      </c>
      <c r="D12" s="366"/>
      <c r="E12" s="367">
        <f>SUM(F12:K12)</f>
        <v>0</v>
      </c>
      <c r="F12" s="297"/>
      <c r="G12" s="297"/>
      <c r="H12" s="297"/>
      <c r="I12" s="297"/>
      <c r="J12" s="297"/>
      <c r="K12" s="297"/>
      <c r="L12" s="368">
        <f>SUM(M12:V12)</f>
        <v>0</v>
      </c>
      <c r="M12" s="297"/>
      <c r="N12" s="297"/>
      <c r="O12" s="297"/>
      <c r="P12" s="297"/>
      <c r="Q12" s="297"/>
      <c r="R12" s="297"/>
      <c r="S12" s="297"/>
      <c r="T12" s="369"/>
      <c r="U12" s="297"/>
      <c r="V12" s="297"/>
      <c r="W12" s="368">
        <f>SUM(X12:AI12)</f>
        <v>0</v>
      </c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370"/>
      <c r="AK12" s="300"/>
      <c r="AL12" s="368">
        <f>SUM(AM12:AO12)</f>
        <v>0</v>
      </c>
      <c r="AM12" s="297"/>
      <c r="AN12" s="297"/>
      <c r="AO12" s="371"/>
      <c r="AP12" s="300"/>
      <c r="AQ12" s="372"/>
      <c r="AR12" s="94"/>
      <c r="AS12" s="24" t="s">
        <v>161</v>
      </c>
      <c r="AT12" s="295">
        <f t="shared" si="5"/>
        <v>200</v>
      </c>
      <c r="AU12" s="24"/>
      <c r="AV12" s="296">
        <f t="shared" si="14"/>
        <v>0</v>
      </c>
      <c r="AW12" s="297"/>
      <c r="AX12" s="297"/>
      <c r="AY12" s="297"/>
      <c r="AZ12" s="297"/>
      <c r="BA12" s="297"/>
      <c r="BB12" s="297"/>
      <c r="BC12" s="298">
        <f>SUM(BD12:BI12)</f>
        <v>0</v>
      </c>
      <c r="BD12" s="297"/>
      <c r="BE12" s="297"/>
      <c r="BF12" s="297"/>
      <c r="BG12" s="297"/>
      <c r="BH12" s="297"/>
      <c r="BI12" s="299"/>
      <c r="BJ12" s="300"/>
      <c r="BK12" s="301">
        <f>SUM(BL12:BQ12)</f>
        <v>0</v>
      </c>
      <c r="BL12" s="297"/>
      <c r="BM12" s="297"/>
      <c r="BN12" s="297"/>
      <c r="BO12" s="297"/>
      <c r="BP12" s="297"/>
      <c r="BQ12" s="297"/>
      <c r="BR12" s="298">
        <f>SUM(BS12:BY12)</f>
        <v>0</v>
      </c>
      <c r="BS12" s="297"/>
      <c r="BT12" s="297"/>
      <c r="BU12" s="297"/>
      <c r="BV12" s="297"/>
      <c r="BW12" s="297"/>
      <c r="BX12" s="297"/>
      <c r="BY12" s="297"/>
      <c r="BZ12" s="298">
        <f>SUM(CA12:CE12)</f>
        <v>0</v>
      </c>
      <c r="CA12" s="297"/>
      <c r="CB12" s="297"/>
      <c r="CC12" s="297"/>
      <c r="CD12" s="297"/>
      <c r="CE12" s="297"/>
      <c r="CF12" s="298">
        <f>SUM(CG12:CH12)</f>
        <v>0</v>
      </c>
      <c r="CG12" s="297"/>
      <c r="CH12" s="297"/>
      <c r="CI12" s="300">
        <f>SUM(CJ12:CK12)</f>
        <v>200</v>
      </c>
      <c r="CJ12" s="313">
        <f>výdaje!C430</f>
        <v>200</v>
      </c>
      <c r="CK12" s="314"/>
      <c r="CL12" s="300"/>
      <c r="CM12" s="300"/>
      <c r="CN12" s="300">
        <f>SUM(CO12:CP12)</f>
        <v>0</v>
      </c>
      <c r="CO12" s="313"/>
      <c r="CP12" s="314"/>
      <c r="CQ12" s="300"/>
      <c r="CR12" s="300"/>
      <c r="CS12" s="300"/>
      <c r="CT12" s="298">
        <f>CU12+CV12</f>
        <v>0</v>
      </c>
      <c r="CU12" s="297"/>
      <c r="CV12" s="297"/>
      <c r="CW12" s="304"/>
      <c r="CX12" s="304"/>
      <c r="CY12" s="305"/>
    </row>
    <row r="13" spans="1:103" ht="12" customHeight="1" thickBot="1" thickTop="1">
      <c r="A13" s="106" t="s">
        <v>162</v>
      </c>
      <c r="B13" s="264"/>
      <c r="C13" s="274">
        <f t="shared" si="3"/>
        <v>2502</v>
      </c>
      <c r="D13" s="349"/>
      <c r="E13" s="311">
        <f aca="true" t="shared" si="15" ref="E13:AQ13">SUM(E14:E20)</f>
        <v>0</v>
      </c>
      <c r="F13" s="373">
        <f t="shared" si="15"/>
        <v>0</v>
      </c>
      <c r="G13" s="373">
        <f t="shared" si="15"/>
        <v>0</v>
      </c>
      <c r="H13" s="373">
        <f t="shared" si="15"/>
        <v>0</v>
      </c>
      <c r="I13" s="373">
        <f t="shared" si="15"/>
        <v>0</v>
      </c>
      <c r="J13" s="373">
        <f>SUM(J14:J20)</f>
        <v>0</v>
      </c>
      <c r="K13" s="373">
        <f t="shared" si="15"/>
        <v>0</v>
      </c>
      <c r="L13" s="309">
        <f t="shared" si="15"/>
        <v>0</v>
      </c>
      <c r="M13" s="308">
        <f t="shared" si="15"/>
        <v>0</v>
      </c>
      <c r="N13" s="308">
        <f t="shared" si="15"/>
        <v>0</v>
      </c>
      <c r="O13" s="308">
        <f t="shared" si="15"/>
        <v>0</v>
      </c>
      <c r="P13" s="308">
        <f>SUM(P14:P20)</f>
        <v>0</v>
      </c>
      <c r="Q13" s="308">
        <f t="shared" si="15"/>
        <v>0</v>
      </c>
      <c r="R13" s="308">
        <f t="shared" si="15"/>
        <v>0</v>
      </c>
      <c r="S13" s="308">
        <f t="shared" si="15"/>
        <v>0</v>
      </c>
      <c r="T13" s="308">
        <f t="shared" si="15"/>
        <v>0</v>
      </c>
      <c r="U13" s="308">
        <f t="shared" si="15"/>
        <v>0</v>
      </c>
      <c r="V13" s="308">
        <f>SUM(V14:V20)</f>
        <v>0</v>
      </c>
      <c r="W13" s="309">
        <f t="shared" si="15"/>
        <v>1985</v>
      </c>
      <c r="X13" s="308">
        <f t="shared" si="15"/>
        <v>1860</v>
      </c>
      <c r="Y13" s="308">
        <f t="shared" si="15"/>
        <v>125</v>
      </c>
      <c r="Z13" s="308">
        <f t="shared" si="15"/>
        <v>0</v>
      </c>
      <c r="AA13" s="308">
        <f t="shared" si="15"/>
        <v>0</v>
      </c>
      <c r="AB13" s="308">
        <f t="shared" si="15"/>
        <v>0</v>
      </c>
      <c r="AC13" s="308">
        <f t="shared" si="15"/>
        <v>0</v>
      </c>
      <c r="AD13" s="308">
        <f t="shared" si="15"/>
        <v>0</v>
      </c>
      <c r="AE13" s="308">
        <f t="shared" si="15"/>
        <v>0</v>
      </c>
      <c r="AF13" s="308">
        <f t="shared" si="15"/>
        <v>0</v>
      </c>
      <c r="AG13" s="308">
        <f t="shared" si="15"/>
        <v>0</v>
      </c>
      <c r="AH13" s="308">
        <f t="shared" si="15"/>
        <v>0</v>
      </c>
      <c r="AI13" s="308">
        <f t="shared" si="15"/>
        <v>0</v>
      </c>
      <c r="AJ13" s="374">
        <f t="shared" si="15"/>
        <v>60</v>
      </c>
      <c r="AK13" s="309">
        <f t="shared" si="15"/>
        <v>0</v>
      </c>
      <c r="AL13" s="309">
        <f t="shared" si="15"/>
        <v>0</v>
      </c>
      <c r="AM13" s="308">
        <f t="shared" si="15"/>
        <v>0</v>
      </c>
      <c r="AN13" s="308">
        <f t="shared" si="15"/>
        <v>0</v>
      </c>
      <c r="AO13" s="264">
        <f t="shared" si="15"/>
        <v>0</v>
      </c>
      <c r="AP13" s="309">
        <f t="shared" si="15"/>
        <v>0</v>
      </c>
      <c r="AQ13" s="375">
        <f t="shared" si="15"/>
        <v>457</v>
      </c>
      <c r="AR13" s="106" t="s">
        <v>162</v>
      </c>
      <c r="AS13" s="264"/>
      <c r="AT13" s="274">
        <f t="shared" si="5"/>
        <v>4932</v>
      </c>
      <c r="AU13" s="288"/>
      <c r="AV13" s="307">
        <f aca="true" t="shared" si="16" ref="AV13:CA13">SUM(AV14:AV20)</f>
        <v>471</v>
      </c>
      <c r="AW13" s="308">
        <f t="shared" si="16"/>
        <v>325</v>
      </c>
      <c r="AX13" s="308">
        <f t="shared" si="16"/>
        <v>25</v>
      </c>
      <c r="AY13" s="308">
        <f t="shared" si="16"/>
        <v>0</v>
      </c>
      <c r="AZ13" s="308">
        <f t="shared" si="16"/>
        <v>89</v>
      </c>
      <c r="BA13" s="308">
        <f t="shared" si="16"/>
        <v>32</v>
      </c>
      <c r="BB13" s="308">
        <f t="shared" si="16"/>
        <v>0</v>
      </c>
      <c r="BC13" s="309">
        <f t="shared" si="16"/>
        <v>2156</v>
      </c>
      <c r="BD13" s="308">
        <f t="shared" si="16"/>
        <v>1460</v>
      </c>
      <c r="BE13" s="308">
        <f t="shared" si="16"/>
        <v>0</v>
      </c>
      <c r="BF13" s="308">
        <f t="shared" si="16"/>
        <v>19</v>
      </c>
      <c r="BG13" s="308">
        <f t="shared" si="16"/>
        <v>216</v>
      </c>
      <c r="BH13" s="308">
        <f t="shared" si="16"/>
        <v>0</v>
      </c>
      <c r="BI13" s="310">
        <f t="shared" si="16"/>
        <v>461</v>
      </c>
      <c r="BJ13" s="309">
        <f t="shared" si="16"/>
        <v>0</v>
      </c>
      <c r="BK13" s="311">
        <f t="shared" si="16"/>
        <v>1160</v>
      </c>
      <c r="BL13" s="308">
        <f t="shared" si="16"/>
        <v>156</v>
      </c>
      <c r="BM13" s="308">
        <f t="shared" si="16"/>
        <v>616</v>
      </c>
      <c r="BN13" s="308">
        <f t="shared" si="16"/>
        <v>388</v>
      </c>
      <c r="BO13" s="308">
        <f t="shared" si="16"/>
        <v>0</v>
      </c>
      <c r="BP13" s="308">
        <f t="shared" si="16"/>
        <v>0</v>
      </c>
      <c r="BQ13" s="308">
        <f t="shared" si="16"/>
        <v>0</v>
      </c>
      <c r="BR13" s="309">
        <f t="shared" si="16"/>
        <v>226</v>
      </c>
      <c r="BS13" s="308">
        <f t="shared" si="16"/>
        <v>7</v>
      </c>
      <c r="BT13" s="308">
        <f t="shared" si="16"/>
        <v>90</v>
      </c>
      <c r="BU13" s="308">
        <f t="shared" si="16"/>
        <v>0</v>
      </c>
      <c r="BV13" s="308">
        <f t="shared" si="16"/>
        <v>0</v>
      </c>
      <c r="BW13" s="308">
        <f t="shared" si="16"/>
        <v>0</v>
      </c>
      <c r="BX13" s="308">
        <f t="shared" si="16"/>
        <v>15</v>
      </c>
      <c r="BY13" s="308">
        <f t="shared" si="16"/>
        <v>114</v>
      </c>
      <c r="BZ13" s="309">
        <f t="shared" si="16"/>
        <v>317</v>
      </c>
      <c r="CA13" s="308">
        <f t="shared" si="16"/>
        <v>317</v>
      </c>
      <c r="CB13" s="308">
        <f aca="true" t="shared" si="17" ref="CB13:CY13">SUM(CB14:CB20)</f>
        <v>0</v>
      </c>
      <c r="CC13" s="308">
        <f t="shared" si="17"/>
        <v>0</v>
      </c>
      <c r="CD13" s="308">
        <f t="shared" si="17"/>
        <v>0</v>
      </c>
      <c r="CE13" s="308">
        <f t="shared" si="17"/>
        <v>0</v>
      </c>
      <c r="CF13" s="309">
        <f t="shared" si="17"/>
        <v>0</v>
      </c>
      <c r="CG13" s="308">
        <f t="shared" si="17"/>
        <v>0</v>
      </c>
      <c r="CH13" s="308">
        <f t="shared" si="17"/>
        <v>0</v>
      </c>
      <c r="CI13" s="309">
        <f t="shared" si="17"/>
        <v>2</v>
      </c>
      <c r="CJ13" s="309">
        <f t="shared" si="17"/>
        <v>0</v>
      </c>
      <c r="CK13" s="309">
        <f t="shared" si="17"/>
        <v>2</v>
      </c>
      <c r="CL13" s="309">
        <f t="shared" si="17"/>
        <v>0</v>
      </c>
      <c r="CM13" s="309">
        <f t="shared" si="17"/>
        <v>0</v>
      </c>
      <c r="CN13" s="309">
        <f t="shared" si="17"/>
        <v>0</v>
      </c>
      <c r="CO13" s="309">
        <f t="shared" si="17"/>
        <v>0</v>
      </c>
      <c r="CP13" s="309">
        <f t="shared" si="17"/>
        <v>0</v>
      </c>
      <c r="CQ13" s="309">
        <f t="shared" si="17"/>
        <v>0</v>
      </c>
      <c r="CR13" s="309">
        <f t="shared" si="17"/>
        <v>0</v>
      </c>
      <c r="CS13" s="309">
        <f t="shared" si="17"/>
        <v>0</v>
      </c>
      <c r="CT13" s="309">
        <f t="shared" si="17"/>
        <v>550</v>
      </c>
      <c r="CU13" s="308">
        <f t="shared" si="17"/>
        <v>550</v>
      </c>
      <c r="CV13" s="308">
        <f t="shared" si="17"/>
        <v>0</v>
      </c>
      <c r="CW13" s="308">
        <f t="shared" si="17"/>
        <v>0</v>
      </c>
      <c r="CX13" s="308">
        <f t="shared" si="17"/>
        <v>50</v>
      </c>
      <c r="CY13" s="312">
        <f t="shared" si="17"/>
        <v>0</v>
      </c>
    </row>
    <row r="14" spans="1:103" ht="12.75" customHeight="1" thickBot="1" thickTop="1">
      <c r="A14" s="94"/>
      <c r="B14" s="24" t="s">
        <v>163</v>
      </c>
      <c r="C14" s="295">
        <f t="shared" si="3"/>
        <v>240</v>
      </c>
      <c r="D14" s="366"/>
      <c r="E14" s="367">
        <f aca="true" t="shared" si="18" ref="E14:E20">SUM(F14:K14)</f>
        <v>0</v>
      </c>
      <c r="F14" s="297"/>
      <c r="G14" s="297"/>
      <c r="H14" s="297"/>
      <c r="I14" s="297"/>
      <c r="J14" s="297"/>
      <c r="K14" s="297"/>
      <c r="L14" s="368">
        <f aca="true" t="shared" si="19" ref="L14:L20">SUM(M14:V14)</f>
        <v>0</v>
      </c>
      <c r="M14" s="297"/>
      <c r="N14" s="297"/>
      <c r="O14" s="297"/>
      <c r="P14" s="297"/>
      <c r="Q14" s="297"/>
      <c r="R14" s="297"/>
      <c r="S14" s="297"/>
      <c r="T14" s="369"/>
      <c r="U14" s="297"/>
      <c r="V14" s="297"/>
      <c r="W14" s="368">
        <f aca="true" t="shared" si="20" ref="W14:W20">SUM(X14:AI14)</f>
        <v>180</v>
      </c>
      <c r="X14" s="297">
        <f>příjmy!C38</f>
        <v>180</v>
      </c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370"/>
      <c r="AK14" s="300"/>
      <c r="AL14" s="368">
        <f aca="true" t="shared" si="21" ref="AL14:AL20">SUM(AM14:AO14)</f>
        <v>0</v>
      </c>
      <c r="AM14" s="297"/>
      <c r="AN14" s="297"/>
      <c r="AO14" s="371"/>
      <c r="AP14" s="300"/>
      <c r="AQ14" s="372">
        <f>příjmy!C131</f>
        <v>60</v>
      </c>
      <c r="AR14" s="94"/>
      <c r="AS14" s="24" t="s">
        <v>163</v>
      </c>
      <c r="AT14" s="295">
        <f t="shared" si="5"/>
        <v>789</v>
      </c>
      <c r="AU14" s="24"/>
      <c r="AV14" s="296">
        <f t="shared" si="14"/>
        <v>0</v>
      </c>
      <c r="AW14" s="297"/>
      <c r="AX14" s="297"/>
      <c r="AY14" s="297"/>
      <c r="AZ14" s="297"/>
      <c r="BA14" s="297"/>
      <c r="BB14" s="297"/>
      <c r="BC14" s="298">
        <f aca="true" t="shared" si="22" ref="BC14:BC20">SUM(BD14:BI14)</f>
        <v>282</v>
      </c>
      <c r="BD14" s="297">
        <f>výdaje!C98</f>
        <v>170</v>
      </c>
      <c r="BE14" s="297"/>
      <c r="BF14" s="297">
        <f>výdaje!C127</f>
        <v>5</v>
      </c>
      <c r="BG14" s="297">
        <f>výdaje!C105</f>
        <v>44</v>
      </c>
      <c r="BH14" s="297"/>
      <c r="BI14" s="299">
        <f>výdaje!C145</f>
        <v>63</v>
      </c>
      <c r="BJ14" s="300"/>
      <c r="BK14" s="301">
        <f aca="true" t="shared" si="23" ref="BK14:BK20">SUM(BL14:BQ14)</f>
        <v>177</v>
      </c>
      <c r="BL14" s="297">
        <f>výdaje!C199</f>
        <v>16</v>
      </c>
      <c r="BM14" s="297">
        <f>výdaje!C220</f>
        <v>106</v>
      </c>
      <c r="BN14" s="297">
        <f>výdaje!C234</f>
        <v>55</v>
      </c>
      <c r="BO14" s="297"/>
      <c r="BP14" s="297"/>
      <c r="BQ14" s="297"/>
      <c r="BR14" s="298">
        <f aca="true" t="shared" si="24" ref="BR14:BR20">SUM(BS14:BY14)</f>
        <v>35</v>
      </c>
      <c r="BS14" s="297">
        <f>výdaje!C280</f>
        <v>1</v>
      </c>
      <c r="BT14" s="297">
        <f>výdaje!C288</f>
        <v>10</v>
      </c>
      <c r="BU14" s="297"/>
      <c r="BV14" s="297"/>
      <c r="BW14" s="297"/>
      <c r="BX14" s="297"/>
      <c r="BY14" s="297">
        <f>výdaje!C330</f>
        <v>24</v>
      </c>
      <c r="BZ14" s="298">
        <f aca="true" t="shared" si="25" ref="BZ14:BZ20">SUM(CA14:CE14)</f>
        <v>25</v>
      </c>
      <c r="CA14" s="297">
        <f>výdaje!C374</f>
        <v>25</v>
      </c>
      <c r="CB14" s="297"/>
      <c r="CC14" s="297"/>
      <c r="CD14" s="297"/>
      <c r="CE14" s="297"/>
      <c r="CF14" s="298">
        <f aca="true" t="shared" si="26" ref="CF14:CF20">SUM(CG14:CH14)</f>
        <v>0</v>
      </c>
      <c r="CG14" s="297"/>
      <c r="CH14" s="297"/>
      <c r="CI14" s="300">
        <f aca="true" t="shared" si="27" ref="CI14:CI20">SUM(CJ14:CK14)</f>
        <v>0</v>
      </c>
      <c r="CJ14" s="302"/>
      <c r="CK14" s="303"/>
      <c r="CL14" s="300"/>
      <c r="CM14" s="300"/>
      <c r="CN14" s="300">
        <f aca="true" t="shared" si="28" ref="CN14:CN20">SUM(CO14:CP14)</f>
        <v>0</v>
      </c>
      <c r="CO14" s="302"/>
      <c r="CP14" s="303"/>
      <c r="CQ14" s="300"/>
      <c r="CR14" s="300"/>
      <c r="CS14" s="300"/>
      <c r="CT14" s="298">
        <f aca="true" t="shared" si="29" ref="CT14:CT20">CU14+CV14</f>
        <v>270</v>
      </c>
      <c r="CU14" s="297">
        <f>výdaje!C539</f>
        <v>270</v>
      </c>
      <c r="CV14" s="297"/>
      <c r="CW14" s="304"/>
      <c r="CX14" s="304"/>
      <c r="CY14" s="305"/>
    </row>
    <row r="15" spans="1:103" ht="12" customHeight="1" thickBot="1" thickTop="1">
      <c r="A15" s="94"/>
      <c r="B15" s="24" t="s">
        <v>164</v>
      </c>
      <c r="C15" s="295">
        <f t="shared" si="3"/>
        <v>130</v>
      </c>
      <c r="D15" s="366"/>
      <c r="E15" s="367">
        <f t="shared" si="18"/>
        <v>0</v>
      </c>
      <c r="F15" s="297"/>
      <c r="G15" s="297"/>
      <c r="H15" s="297"/>
      <c r="I15" s="297"/>
      <c r="J15" s="297"/>
      <c r="K15" s="297"/>
      <c r="L15" s="368">
        <f t="shared" si="19"/>
        <v>0</v>
      </c>
      <c r="M15" s="297"/>
      <c r="N15" s="297"/>
      <c r="O15" s="297"/>
      <c r="P15" s="297"/>
      <c r="Q15" s="297"/>
      <c r="R15" s="297"/>
      <c r="S15" s="297"/>
      <c r="T15" s="369"/>
      <c r="U15" s="297"/>
      <c r="V15" s="297"/>
      <c r="W15" s="368">
        <f t="shared" si="20"/>
        <v>80</v>
      </c>
      <c r="X15" s="297">
        <f>příjmy!C39</f>
        <v>80</v>
      </c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370"/>
      <c r="AK15" s="300"/>
      <c r="AL15" s="368">
        <f t="shared" si="21"/>
        <v>0</v>
      </c>
      <c r="AM15" s="297"/>
      <c r="AN15" s="297"/>
      <c r="AO15" s="371"/>
      <c r="AP15" s="300"/>
      <c r="AQ15" s="372">
        <f>příjmy!C132</f>
        <v>50</v>
      </c>
      <c r="AR15" s="94"/>
      <c r="AS15" s="24" t="s">
        <v>164</v>
      </c>
      <c r="AT15" s="295">
        <f t="shared" si="5"/>
        <v>432</v>
      </c>
      <c r="AU15" s="24"/>
      <c r="AV15" s="296">
        <f t="shared" si="14"/>
        <v>21</v>
      </c>
      <c r="AW15" s="297"/>
      <c r="AX15" s="297">
        <f>výdaje!C18</f>
        <v>15</v>
      </c>
      <c r="AY15" s="297"/>
      <c r="AZ15" s="297">
        <f>výdaje!C42</f>
        <v>4</v>
      </c>
      <c r="BA15" s="297">
        <f>výdaje!C67</f>
        <v>2</v>
      </c>
      <c r="BB15" s="297"/>
      <c r="BC15" s="298">
        <f t="shared" si="22"/>
        <v>163</v>
      </c>
      <c r="BD15" s="297">
        <f>výdaje!C99</f>
        <v>90</v>
      </c>
      <c r="BE15" s="297"/>
      <c r="BF15" s="297">
        <f>výdaje!C128</f>
        <v>4</v>
      </c>
      <c r="BG15" s="297">
        <f>výdaje!C106</f>
        <v>16</v>
      </c>
      <c r="BH15" s="297"/>
      <c r="BI15" s="299">
        <f>výdaje!C146</f>
        <v>53</v>
      </c>
      <c r="BJ15" s="300"/>
      <c r="BK15" s="301">
        <f t="shared" si="23"/>
        <v>135</v>
      </c>
      <c r="BL15" s="297">
        <f>výdaje!C200</f>
        <v>13</v>
      </c>
      <c r="BM15" s="297">
        <f>výdaje!C221</f>
        <v>85</v>
      </c>
      <c r="BN15" s="297">
        <f>výdaje!C235</f>
        <v>37</v>
      </c>
      <c r="BO15" s="297"/>
      <c r="BP15" s="297"/>
      <c r="BQ15" s="297"/>
      <c r="BR15" s="298">
        <f t="shared" si="24"/>
        <v>11</v>
      </c>
      <c r="BS15" s="297">
        <f>výdaje!C281</f>
        <v>1</v>
      </c>
      <c r="BT15" s="297">
        <f>výdaje!C289</f>
        <v>10</v>
      </c>
      <c r="BU15" s="297"/>
      <c r="BV15" s="297"/>
      <c r="BW15" s="297"/>
      <c r="BX15" s="297"/>
      <c r="BY15" s="297">
        <f>výdaje!C331</f>
        <v>0</v>
      </c>
      <c r="BZ15" s="298">
        <f t="shared" si="25"/>
        <v>22</v>
      </c>
      <c r="CA15" s="297">
        <f>výdaje!C375</f>
        <v>22</v>
      </c>
      <c r="CB15" s="297"/>
      <c r="CC15" s="297"/>
      <c r="CD15" s="297"/>
      <c r="CE15" s="297"/>
      <c r="CF15" s="298">
        <f t="shared" si="26"/>
        <v>0</v>
      </c>
      <c r="CG15" s="297"/>
      <c r="CH15" s="297"/>
      <c r="CI15" s="300">
        <f t="shared" si="27"/>
        <v>0</v>
      </c>
      <c r="CJ15" s="306"/>
      <c r="CK15" s="299"/>
      <c r="CL15" s="300"/>
      <c r="CM15" s="300"/>
      <c r="CN15" s="300">
        <f t="shared" si="28"/>
        <v>0</v>
      </c>
      <c r="CO15" s="306"/>
      <c r="CP15" s="299"/>
      <c r="CQ15" s="300"/>
      <c r="CR15" s="300"/>
      <c r="CS15" s="300"/>
      <c r="CT15" s="298">
        <f t="shared" si="29"/>
        <v>80</v>
      </c>
      <c r="CU15" s="297">
        <f>výdaje!C540</f>
        <v>80</v>
      </c>
      <c r="CV15" s="297"/>
      <c r="CW15" s="304"/>
      <c r="CX15" s="304">
        <f>výdaje!C487</f>
        <v>0</v>
      </c>
      <c r="CY15" s="305"/>
    </row>
    <row r="16" spans="1:103" ht="12" customHeight="1" thickBot="1" thickTop="1">
      <c r="A16" s="94"/>
      <c r="B16" s="24" t="s">
        <v>165</v>
      </c>
      <c r="C16" s="295">
        <f t="shared" si="3"/>
        <v>407</v>
      </c>
      <c r="D16" s="366"/>
      <c r="E16" s="367">
        <f t="shared" si="18"/>
        <v>0</v>
      </c>
      <c r="F16" s="297"/>
      <c r="G16" s="297"/>
      <c r="H16" s="297"/>
      <c r="I16" s="297"/>
      <c r="J16" s="297"/>
      <c r="K16" s="297"/>
      <c r="L16" s="368">
        <f t="shared" si="19"/>
        <v>0</v>
      </c>
      <c r="M16" s="297"/>
      <c r="N16" s="297"/>
      <c r="O16" s="297"/>
      <c r="P16" s="297"/>
      <c r="Q16" s="297"/>
      <c r="R16" s="297"/>
      <c r="S16" s="297"/>
      <c r="T16" s="369"/>
      <c r="U16" s="297"/>
      <c r="V16" s="297"/>
      <c r="W16" s="368">
        <f t="shared" si="20"/>
        <v>0</v>
      </c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370">
        <f>příjmy!C105</f>
        <v>60</v>
      </c>
      <c r="AK16" s="300"/>
      <c r="AL16" s="368">
        <f t="shared" si="21"/>
        <v>0</v>
      </c>
      <c r="AM16" s="297"/>
      <c r="AN16" s="297"/>
      <c r="AO16" s="371"/>
      <c r="AP16" s="300"/>
      <c r="AQ16" s="372">
        <f>příjmy!C133</f>
        <v>347</v>
      </c>
      <c r="AR16" s="94"/>
      <c r="AS16" s="24" t="s">
        <v>165</v>
      </c>
      <c r="AT16" s="295">
        <f t="shared" si="5"/>
        <v>1405</v>
      </c>
      <c r="AU16" s="24"/>
      <c r="AV16" s="296">
        <f t="shared" si="14"/>
        <v>0</v>
      </c>
      <c r="AW16" s="297"/>
      <c r="AX16" s="297">
        <f>výdaje!C20</f>
        <v>0</v>
      </c>
      <c r="AY16" s="297"/>
      <c r="AZ16" s="297">
        <f>výdaje!C44</f>
        <v>0</v>
      </c>
      <c r="BA16" s="297">
        <f>výdaje!C68</f>
        <v>0</v>
      </c>
      <c r="BB16" s="297"/>
      <c r="BC16" s="298">
        <f t="shared" si="22"/>
        <v>402</v>
      </c>
      <c r="BD16" s="297"/>
      <c r="BE16" s="297"/>
      <c r="BF16" s="297">
        <f>výdaje!C129</f>
        <v>10</v>
      </c>
      <c r="BG16" s="297">
        <f>výdaje!C107</f>
        <v>156</v>
      </c>
      <c r="BH16" s="297"/>
      <c r="BI16" s="299">
        <f>výdaje!C147</f>
        <v>236</v>
      </c>
      <c r="BJ16" s="300"/>
      <c r="BK16" s="301">
        <f t="shared" si="23"/>
        <v>658</v>
      </c>
      <c r="BL16" s="297">
        <f>výdaje!C201</f>
        <v>95</v>
      </c>
      <c r="BM16" s="297">
        <f>výdaje!C222</f>
        <v>415</v>
      </c>
      <c r="BN16" s="297">
        <f>výdaje!C236</f>
        <v>148</v>
      </c>
      <c r="BO16" s="297"/>
      <c r="BP16" s="297"/>
      <c r="BQ16" s="297"/>
      <c r="BR16" s="298">
        <f t="shared" si="24"/>
        <v>135</v>
      </c>
      <c r="BS16" s="297">
        <f>výdaje!C282</f>
        <v>5</v>
      </c>
      <c r="BT16" s="297">
        <f>výdaje!C290</f>
        <v>65</v>
      </c>
      <c r="BU16" s="297"/>
      <c r="BV16" s="297"/>
      <c r="BW16" s="297"/>
      <c r="BX16" s="297">
        <f>výdaje!C321</f>
        <v>15</v>
      </c>
      <c r="BY16" s="297">
        <f>výdaje!C332</f>
        <v>50</v>
      </c>
      <c r="BZ16" s="298">
        <f t="shared" si="25"/>
        <v>210</v>
      </c>
      <c r="CA16" s="297">
        <f>výdaje!C376</f>
        <v>210</v>
      </c>
      <c r="CB16" s="297"/>
      <c r="CC16" s="297"/>
      <c r="CD16" s="297"/>
      <c r="CE16" s="297"/>
      <c r="CF16" s="298">
        <f t="shared" si="26"/>
        <v>0</v>
      </c>
      <c r="CG16" s="297"/>
      <c r="CH16" s="297"/>
      <c r="CI16" s="300">
        <f t="shared" si="27"/>
        <v>0</v>
      </c>
      <c r="CJ16" s="306"/>
      <c r="CK16" s="299"/>
      <c r="CL16" s="300"/>
      <c r="CM16" s="300"/>
      <c r="CN16" s="300">
        <f t="shared" si="28"/>
        <v>0</v>
      </c>
      <c r="CO16" s="306"/>
      <c r="CP16" s="299"/>
      <c r="CQ16" s="300"/>
      <c r="CR16" s="300"/>
      <c r="CS16" s="300"/>
      <c r="CT16" s="298">
        <f t="shared" si="29"/>
        <v>0</v>
      </c>
      <c r="CU16" s="297"/>
      <c r="CV16" s="297"/>
      <c r="CW16" s="304"/>
      <c r="CX16" s="304">
        <f>výdaje!C488</f>
        <v>0</v>
      </c>
      <c r="CY16" s="305"/>
    </row>
    <row r="17" spans="1:103" ht="12" customHeight="1" thickBot="1" thickTop="1">
      <c r="A17" s="94"/>
      <c r="B17" s="24" t="s">
        <v>166</v>
      </c>
      <c r="C17" s="295">
        <f t="shared" si="3"/>
        <v>1600</v>
      </c>
      <c r="D17" s="366"/>
      <c r="E17" s="367">
        <f t="shared" si="18"/>
        <v>0</v>
      </c>
      <c r="F17" s="297"/>
      <c r="G17" s="297"/>
      <c r="H17" s="297"/>
      <c r="I17" s="297"/>
      <c r="J17" s="297"/>
      <c r="K17" s="297"/>
      <c r="L17" s="368">
        <f t="shared" si="19"/>
        <v>0</v>
      </c>
      <c r="M17" s="297"/>
      <c r="N17" s="297"/>
      <c r="O17" s="297"/>
      <c r="P17" s="297"/>
      <c r="Q17" s="297"/>
      <c r="R17" s="297"/>
      <c r="S17" s="297"/>
      <c r="T17" s="369"/>
      <c r="U17" s="297"/>
      <c r="V17" s="297"/>
      <c r="W17" s="368">
        <f t="shared" si="20"/>
        <v>1600</v>
      </c>
      <c r="X17" s="297">
        <f>příjmy!C41</f>
        <v>1600</v>
      </c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370"/>
      <c r="AK17" s="300"/>
      <c r="AL17" s="368">
        <f t="shared" si="21"/>
        <v>0</v>
      </c>
      <c r="AM17" s="297"/>
      <c r="AN17" s="297"/>
      <c r="AO17" s="371"/>
      <c r="AP17" s="300"/>
      <c r="AQ17" s="372"/>
      <c r="AR17" s="94"/>
      <c r="AS17" s="24" t="s">
        <v>166</v>
      </c>
      <c r="AT17" s="295">
        <f t="shared" si="5"/>
        <v>2244</v>
      </c>
      <c r="AU17" s="24"/>
      <c r="AV17" s="296">
        <f t="shared" si="14"/>
        <v>450</v>
      </c>
      <c r="AW17" s="297">
        <f>výdaje!C6</f>
        <v>325</v>
      </c>
      <c r="AX17" s="297">
        <f>výdaje!C19</f>
        <v>10</v>
      </c>
      <c r="AY17" s="297"/>
      <c r="AZ17" s="297">
        <f>výdaje!C43</f>
        <v>85</v>
      </c>
      <c r="BA17" s="297">
        <f>výdaje!C69</f>
        <v>30</v>
      </c>
      <c r="BB17" s="297"/>
      <c r="BC17" s="298">
        <f t="shared" si="22"/>
        <v>1247</v>
      </c>
      <c r="BD17" s="297">
        <f>výdaje!C100</f>
        <v>1200</v>
      </c>
      <c r="BE17" s="297">
        <f>výdaje!C101</f>
        <v>0</v>
      </c>
      <c r="BF17" s="297"/>
      <c r="BG17" s="297">
        <f>výdaje!C108</f>
        <v>0</v>
      </c>
      <c r="BH17" s="297"/>
      <c r="BI17" s="299">
        <f>výdaje!C148</f>
        <v>47</v>
      </c>
      <c r="BJ17" s="300"/>
      <c r="BK17" s="301">
        <f t="shared" si="23"/>
        <v>190</v>
      </c>
      <c r="BL17" s="297">
        <f>výdaje!C202</f>
        <v>32</v>
      </c>
      <c r="BM17" s="297">
        <f>výdaje!C223</f>
        <v>10</v>
      </c>
      <c r="BN17" s="297">
        <f>výdaje!C237</f>
        <v>148</v>
      </c>
      <c r="BO17" s="297"/>
      <c r="BP17" s="297"/>
      <c r="BQ17" s="297"/>
      <c r="BR17" s="298">
        <f t="shared" si="24"/>
        <v>45</v>
      </c>
      <c r="BS17" s="297"/>
      <c r="BT17" s="297">
        <f>výdaje!C291</f>
        <v>5</v>
      </c>
      <c r="BU17" s="297"/>
      <c r="BV17" s="297"/>
      <c r="BW17" s="297"/>
      <c r="BX17" s="297"/>
      <c r="BY17" s="297">
        <f>výdaje!C333</f>
        <v>40</v>
      </c>
      <c r="BZ17" s="298">
        <f t="shared" si="25"/>
        <v>60</v>
      </c>
      <c r="CA17" s="297">
        <f>výdaje!C377</f>
        <v>60</v>
      </c>
      <c r="CB17" s="297"/>
      <c r="CC17" s="297"/>
      <c r="CD17" s="297"/>
      <c r="CE17" s="297"/>
      <c r="CF17" s="298">
        <f t="shared" si="26"/>
        <v>0</v>
      </c>
      <c r="CG17" s="297"/>
      <c r="CH17" s="297"/>
      <c r="CI17" s="300">
        <f t="shared" si="27"/>
        <v>2</v>
      </c>
      <c r="CJ17" s="306"/>
      <c r="CK17" s="299">
        <f>výdaje!C432</f>
        <v>2</v>
      </c>
      <c r="CL17" s="300"/>
      <c r="CM17" s="300"/>
      <c r="CN17" s="300">
        <f t="shared" si="28"/>
        <v>0</v>
      </c>
      <c r="CO17" s="306"/>
      <c r="CP17" s="299"/>
      <c r="CQ17" s="300"/>
      <c r="CR17" s="300"/>
      <c r="CS17" s="300"/>
      <c r="CT17" s="298">
        <f t="shared" si="29"/>
        <v>200</v>
      </c>
      <c r="CU17" s="297">
        <f>výdaje!C531</f>
        <v>200</v>
      </c>
      <c r="CV17" s="297"/>
      <c r="CW17" s="304"/>
      <c r="CX17" s="304">
        <f>výdaje!C489</f>
        <v>50</v>
      </c>
      <c r="CY17" s="305"/>
    </row>
    <row r="18" spans="1:103" ht="12" customHeight="1" thickBot="1" thickTop="1">
      <c r="A18" s="94"/>
      <c r="B18" s="24" t="s">
        <v>167</v>
      </c>
      <c r="C18" s="295">
        <f t="shared" si="3"/>
        <v>60</v>
      </c>
      <c r="D18" s="366"/>
      <c r="E18" s="367">
        <f t="shared" si="18"/>
        <v>0</v>
      </c>
      <c r="F18" s="297"/>
      <c r="G18" s="297"/>
      <c r="H18" s="297"/>
      <c r="I18" s="297"/>
      <c r="J18" s="297"/>
      <c r="K18" s="297"/>
      <c r="L18" s="368">
        <f t="shared" si="19"/>
        <v>0</v>
      </c>
      <c r="M18" s="297"/>
      <c r="N18" s="297"/>
      <c r="O18" s="297"/>
      <c r="P18" s="297"/>
      <c r="Q18" s="297"/>
      <c r="R18" s="297"/>
      <c r="S18" s="297"/>
      <c r="T18" s="369"/>
      <c r="U18" s="297"/>
      <c r="V18" s="297"/>
      <c r="W18" s="368">
        <f t="shared" si="20"/>
        <v>60</v>
      </c>
      <c r="X18" s="297"/>
      <c r="Y18" s="297">
        <f>příjmy!C56</f>
        <v>60</v>
      </c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370"/>
      <c r="AK18" s="300"/>
      <c r="AL18" s="368">
        <f t="shared" si="21"/>
        <v>0</v>
      </c>
      <c r="AM18" s="297"/>
      <c r="AN18" s="297"/>
      <c r="AO18" s="371"/>
      <c r="AP18" s="300"/>
      <c r="AQ18" s="372"/>
      <c r="AR18" s="94"/>
      <c r="AS18" s="24" t="s">
        <v>167</v>
      </c>
      <c r="AT18" s="295">
        <f t="shared" si="5"/>
        <v>30</v>
      </c>
      <c r="AU18" s="24"/>
      <c r="AV18" s="296">
        <f t="shared" si="14"/>
        <v>0</v>
      </c>
      <c r="AW18" s="297"/>
      <c r="AX18" s="297"/>
      <c r="AY18" s="297"/>
      <c r="AZ18" s="297"/>
      <c r="BA18" s="297"/>
      <c r="BB18" s="297"/>
      <c r="BC18" s="298">
        <f t="shared" si="22"/>
        <v>30</v>
      </c>
      <c r="BD18" s="297"/>
      <c r="BE18" s="297"/>
      <c r="BF18" s="297">
        <f>výdaje!C130</f>
        <v>0</v>
      </c>
      <c r="BG18" s="297">
        <f>výdaje!C109</f>
        <v>0</v>
      </c>
      <c r="BH18" s="297"/>
      <c r="BI18" s="299">
        <f>výdaje!C149</f>
        <v>30</v>
      </c>
      <c r="BJ18" s="300"/>
      <c r="BK18" s="301">
        <f t="shared" si="23"/>
        <v>0</v>
      </c>
      <c r="BL18" s="297"/>
      <c r="BM18" s="297"/>
      <c r="BN18" s="297"/>
      <c r="BO18" s="297"/>
      <c r="BP18" s="297"/>
      <c r="BQ18" s="297"/>
      <c r="BR18" s="298">
        <f t="shared" si="24"/>
        <v>0</v>
      </c>
      <c r="BS18" s="297"/>
      <c r="BT18" s="297"/>
      <c r="BU18" s="297"/>
      <c r="BV18" s="297"/>
      <c r="BW18" s="297"/>
      <c r="BX18" s="297"/>
      <c r="BY18" s="297">
        <f>výdaje!C334</f>
        <v>0</v>
      </c>
      <c r="BZ18" s="298">
        <f t="shared" si="25"/>
        <v>0</v>
      </c>
      <c r="CA18" s="297"/>
      <c r="CB18" s="297"/>
      <c r="CC18" s="297"/>
      <c r="CD18" s="297"/>
      <c r="CE18" s="297"/>
      <c r="CF18" s="298">
        <f t="shared" si="26"/>
        <v>0</v>
      </c>
      <c r="CG18" s="297"/>
      <c r="CH18" s="297"/>
      <c r="CI18" s="300">
        <f t="shared" si="27"/>
        <v>0</v>
      </c>
      <c r="CJ18" s="306"/>
      <c r="CK18" s="299"/>
      <c r="CL18" s="300"/>
      <c r="CM18" s="300"/>
      <c r="CN18" s="300">
        <f t="shared" si="28"/>
        <v>0</v>
      </c>
      <c r="CO18" s="306"/>
      <c r="CP18" s="299"/>
      <c r="CQ18" s="300"/>
      <c r="CR18" s="300"/>
      <c r="CS18" s="300"/>
      <c r="CT18" s="298">
        <f t="shared" si="29"/>
        <v>0</v>
      </c>
      <c r="CU18" s="297"/>
      <c r="CV18" s="297"/>
      <c r="CW18" s="304"/>
      <c r="CX18" s="304"/>
      <c r="CY18" s="305"/>
    </row>
    <row r="19" spans="1:103" ht="12" customHeight="1" thickBot="1" thickTop="1">
      <c r="A19" s="94"/>
      <c r="B19" s="24" t="s">
        <v>168</v>
      </c>
      <c r="C19" s="295">
        <f t="shared" si="3"/>
        <v>30</v>
      </c>
      <c r="D19" s="366"/>
      <c r="E19" s="367">
        <f t="shared" si="18"/>
        <v>0</v>
      </c>
      <c r="F19" s="297"/>
      <c r="G19" s="297"/>
      <c r="H19" s="297"/>
      <c r="I19" s="297"/>
      <c r="J19" s="297"/>
      <c r="K19" s="297"/>
      <c r="L19" s="368">
        <f t="shared" si="19"/>
        <v>0</v>
      </c>
      <c r="M19" s="297"/>
      <c r="N19" s="297"/>
      <c r="O19" s="297"/>
      <c r="P19" s="297"/>
      <c r="Q19" s="297"/>
      <c r="R19" s="297"/>
      <c r="S19" s="297"/>
      <c r="T19" s="369"/>
      <c r="U19" s="297"/>
      <c r="V19" s="297"/>
      <c r="W19" s="368">
        <f t="shared" si="20"/>
        <v>30</v>
      </c>
      <c r="X19" s="297"/>
      <c r="Y19" s="297">
        <f>příjmy!C57</f>
        <v>30</v>
      </c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370"/>
      <c r="AK19" s="300"/>
      <c r="AL19" s="368">
        <f t="shared" si="21"/>
        <v>0</v>
      </c>
      <c r="AM19" s="297"/>
      <c r="AN19" s="297"/>
      <c r="AO19" s="371"/>
      <c r="AP19" s="300"/>
      <c r="AQ19" s="372"/>
      <c r="AR19" s="94"/>
      <c r="AS19" s="24" t="s">
        <v>168</v>
      </c>
      <c r="AT19" s="295">
        <f t="shared" si="5"/>
        <v>15</v>
      </c>
      <c r="AU19" s="24"/>
      <c r="AV19" s="296">
        <f t="shared" si="14"/>
        <v>0</v>
      </c>
      <c r="AW19" s="297"/>
      <c r="AX19" s="297"/>
      <c r="AY19" s="297"/>
      <c r="AZ19" s="297"/>
      <c r="BA19" s="297"/>
      <c r="BB19" s="297"/>
      <c r="BC19" s="298">
        <f t="shared" si="22"/>
        <v>15</v>
      </c>
      <c r="BD19" s="297"/>
      <c r="BE19" s="297"/>
      <c r="BF19" s="297"/>
      <c r="BG19" s="297">
        <f>výdaje!C110</f>
        <v>0</v>
      </c>
      <c r="BH19" s="297"/>
      <c r="BI19" s="299">
        <f>výdaje!C150</f>
        <v>15</v>
      </c>
      <c r="BJ19" s="300"/>
      <c r="BK19" s="301">
        <f t="shared" si="23"/>
        <v>0</v>
      </c>
      <c r="BL19" s="297"/>
      <c r="BM19" s="297"/>
      <c r="BN19" s="297"/>
      <c r="BO19" s="297"/>
      <c r="BP19" s="297"/>
      <c r="BQ19" s="297"/>
      <c r="BR19" s="298">
        <f t="shared" si="24"/>
        <v>0</v>
      </c>
      <c r="BS19" s="297"/>
      <c r="BT19" s="297"/>
      <c r="BU19" s="297"/>
      <c r="BV19" s="297"/>
      <c r="BW19" s="297"/>
      <c r="BX19" s="297"/>
      <c r="BY19" s="297">
        <f>výdaje!C335</f>
        <v>0</v>
      </c>
      <c r="BZ19" s="298">
        <f t="shared" si="25"/>
        <v>0</v>
      </c>
      <c r="CA19" s="297"/>
      <c r="CB19" s="297"/>
      <c r="CC19" s="297"/>
      <c r="CD19" s="297"/>
      <c r="CE19" s="297"/>
      <c r="CF19" s="298">
        <f t="shared" si="26"/>
        <v>0</v>
      </c>
      <c r="CG19" s="297"/>
      <c r="CH19" s="297"/>
      <c r="CI19" s="300">
        <f t="shared" si="27"/>
        <v>0</v>
      </c>
      <c r="CJ19" s="306"/>
      <c r="CK19" s="299"/>
      <c r="CL19" s="300"/>
      <c r="CM19" s="300"/>
      <c r="CN19" s="300">
        <f t="shared" si="28"/>
        <v>0</v>
      </c>
      <c r="CO19" s="306"/>
      <c r="CP19" s="299"/>
      <c r="CQ19" s="300"/>
      <c r="CR19" s="300"/>
      <c r="CS19" s="300"/>
      <c r="CT19" s="298">
        <f t="shared" si="29"/>
        <v>0</v>
      </c>
      <c r="CU19" s="297"/>
      <c r="CV19" s="297"/>
      <c r="CW19" s="304"/>
      <c r="CX19" s="304"/>
      <c r="CY19" s="305"/>
    </row>
    <row r="20" spans="1:103" ht="12" customHeight="1" thickBot="1" thickTop="1">
      <c r="A20" s="94"/>
      <c r="B20" s="24" t="s">
        <v>169</v>
      </c>
      <c r="C20" s="295">
        <f t="shared" si="3"/>
        <v>35</v>
      </c>
      <c r="D20" s="366"/>
      <c r="E20" s="367">
        <f t="shared" si="18"/>
        <v>0</v>
      </c>
      <c r="F20" s="297"/>
      <c r="G20" s="297"/>
      <c r="H20" s="297"/>
      <c r="I20" s="297"/>
      <c r="J20" s="297"/>
      <c r="K20" s="297"/>
      <c r="L20" s="368">
        <f t="shared" si="19"/>
        <v>0</v>
      </c>
      <c r="M20" s="297"/>
      <c r="N20" s="297"/>
      <c r="O20" s="297"/>
      <c r="P20" s="297"/>
      <c r="Q20" s="297"/>
      <c r="R20" s="297"/>
      <c r="S20" s="297"/>
      <c r="T20" s="369"/>
      <c r="U20" s="297"/>
      <c r="V20" s="297"/>
      <c r="W20" s="368">
        <f t="shared" si="20"/>
        <v>35</v>
      </c>
      <c r="X20" s="297"/>
      <c r="Y20" s="297">
        <f>příjmy!C58</f>
        <v>35</v>
      </c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370"/>
      <c r="AK20" s="300"/>
      <c r="AL20" s="368">
        <f t="shared" si="21"/>
        <v>0</v>
      </c>
      <c r="AM20" s="297"/>
      <c r="AN20" s="297"/>
      <c r="AO20" s="371"/>
      <c r="AP20" s="300"/>
      <c r="AQ20" s="372"/>
      <c r="AR20" s="94"/>
      <c r="AS20" s="24" t="s">
        <v>169</v>
      </c>
      <c r="AT20" s="295">
        <f t="shared" si="5"/>
        <v>17</v>
      </c>
      <c r="AU20" s="24"/>
      <c r="AV20" s="296">
        <f t="shared" si="14"/>
        <v>0</v>
      </c>
      <c r="AW20" s="297"/>
      <c r="AX20" s="297"/>
      <c r="AY20" s="297"/>
      <c r="AZ20" s="297"/>
      <c r="BA20" s="297"/>
      <c r="BB20" s="297"/>
      <c r="BC20" s="298">
        <f t="shared" si="22"/>
        <v>17</v>
      </c>
      <c r="BD20" s="297"/>
      <c r="BE20" s="297"/>
      <c r="BF20" s="297">
        <f>výdaje!C131</f>
        <v>0</v>
      </c>
      <c r="BG20" s="297">
        <f>výdaje!C111</f>
        <v>0</v>
      </c>
      <c r="BH20" s="297"/>
      <c r="BI20" s="299">
        <f>výdaje!C151</f>
        <v>17</v>
      </c>
      <c r="BJ20" s="300"/>
      <c r="BK20" s="301">
        <f t="shared" si="23"/>
        <v>0</v>
      </c>
      <c r="BL20" s="297"/>
      <c r="BM20" s="297"/>
      <c r="BN20" s="297"/>
      <c r="BO20" s="297"/>
      <c r="BP20" s="297"/>
      <c r="BQ20" s="297"/>
      <c r="BR20" s="298">
        <f t="shared" si="24"/>
        <v>0</v>
      </c>
      <c r="BS20" s="297"/>
      <c r="BT20" s="297"/>
      <c r="BU20" s="297"/>
      <c r="BV20" s="297"/>
      <c r="BW20" s="297"/>
      <c r="BX20" s="297"/>
      <c r="BY20" s="297"/>
      <c r="BZ20" s="298">
        <f t="shared" si="25"/>
        <v>0</v>
      </c>
      <c r="CA20" s="297"/>
      <c r="CB20" s="297"/>
      <c r="CC20" s="297"/>
      <c r="CD20" s="297"/>
      <c r="CE20" s="297"/>
      <c r="CF20" s="298">
        <f t="shared" si="26"/>
        <v>0</v>
      </c>
      <c r="CG20" s="297"/>
      <c r="CH20" s="297"/>
      <c r="CI20" s="300">
        <f t="shared" si="27"/>
        <v>0</v>
      </c>
      <c r="CJ20" s="306"/>
      <c r="CK20" s="299"/>
      <c r="CL20" s="300"/>
      <c r="CM20" s="300"/>
      <c r="CN20" s="300">
        <f t="shared" si="28"/>
        <v>0</v>
      </c>
      <c r="CO20" s="306"/>
      <c r="CP20" s="299"/>
      <c r="CQ20" s="300"/>
      <c r="CR20" s="300"/>
      <c r="CS20" s="300"/>
      <c r="CT20" s="298">
        <f t="shared" si="29"/>
        <v>0</v>
      </c>
      <c r="CU20" s="297"/>
      <c r="CV20" s="297"/>
      <c r="CW20" s="304"/>
      <c r="CX20" s="304"/>
      <c r="CY20" s="305"/>
    </row>
    <row r="21" spans="1:103" ht="12" customHeight="1" thickBot="1" thickTop="1">
      <c r="A21" s="106" t="s">
        <v>170</v>
      </c>
      <c r="B21" s="264"/>
      <c r="C21" s="274">
        <f t="shared" si="3"/>
        <v>178</v>
      </c>
      <c r="D21" s="349"/>
      <c r="E21" s="311">
        <f>SUM(E22:E25)</f>
        <v>0</v>
      </c>
      <c r="F21" s="373">
        <f aca="true" t="shared" si="30" ref="F21:AB21">SUM(F22:F25)</f>
        <v>0</v>
      </c>
      <c r="G21" s="373">
        <f t="shared" si="30"/>
        <v>0</v>
      </c>
      <c r="H21" s="373">
        <f t="shared" si="30"/>
        <v>0</v>
      </c>
      <c r="I21" s="373">
        <f>SUM(I22:I25)</f>
        <v>0</v>
      </c>
      <c r="J21" s="373">
        <f>SUM(J22:J25)</f>
        <v>0</v>
      </c>
      <c r="K21" s="373">
        <f t="shared" si="30"/>
        <v>0</v>
      </c>
      <c r="L21" s="309">
        <f t="shared" si="30"/>
        <v>0</v>
      </c>
      <c r="M21" s="308">
        <f t="shared" si="30"/>
        <v>0</v>
      </c>
      <c r="N21" s="308">
        <f t="shared" si="30"/>
        <v>0</v>
      </c>
      <c r="O21" s="308">
        <f t="shared" si="30"/>
        <v>0</v>
      </c>
      <c r="P21" s="308">
        <f>SUM(P22:P25)</f>
        <v>0</v>
      </c>
      <c r="Q21" s="308">
        <f t="shared" si="30"/>
        <v>0</v>
      </c>
      <c r="R21" s="308">
        <f t="shared" si="30"/>
        <v>0</v>
      </c>
      <c r="S21" s="308">
        <f t="shared" si="30"/>
        <v>0</v>
      </c>
      <c r="T21" s="308">
        <f t="shared" si="30"/>
        <v>0</v>
      </c>
      <c r="U21" s="308">
        <f t="shared" si="30"/>
        <v>0</v>
      </c>
      <c r="V21" s="308">
        <f>SUM(V22:V25)</f>
        <v>0</v>
      </c>
      <c r="W21" s="309">
        <f t="shared" si="30"/>
        <v>178</v>
      </c>
      <c r="X21" s="308">
        <f t="shared" si="30"/>
        <v>178</v>
      </c>
      <c r="Y21" s="308">
        <f t="shared" si="30"/>
        <v>0</v>
      </c>
      <c r="Z21" s="308">
        <f t="shared" si="30"/>
        <v>0</v>
      </c>
      <c r="AA21" s="308">
        <f t="shared" si="30"/>
        <v>0</v>
      </c>
      <c r="AB21" s="308">
        <f t="shared" si="30"/>
        <v>0</v>
      </c>
      <c r="AC21" s="308">
        <f aca="true" t="shared" si="31" ref="AC21:AH21">SUM(AC22:AC25)</f>
        <v>0</v>
      </c>
      <c r="AD21" s="308">
        <f t="shared" si="31"/>
        <v>0</v>
      </c>
      <c r="AE21" s="308">
        <f t="shared" si="31"/>
        <v>0</v>
      </c>
      <c r="AF21" s="308">
        <f t="shared" si="31"/>
        <v>0</v>
      </c>
      <c r="AG21" s="308">
        <f t="shared" si="31"/>
        <v>0</v>
      </c>
      <c r="AH21" s="308">
        <f t="shared" si="31"/>
        <v>0</v>
      </c>
      <c r="AI21" s="308">
        <f aca="true" t="shared" si="32" ref="AI21:AQ21">SUM(AI22:AI25)</f>
        <v>0</v>
      </c>
      <c r="AJ21" s="374">
        <f t="shared" si="32"/>
        <v>0</v>
      </c>
      <c r="AK21" s="309">
        <f>SUM(AK22:AK25)</f>
        <v>0</v>
      </c>
      <c r="AL21" s="309">
        <f t="shared" si="32"/>
        <v>0</v>
      </c>
      <c r="AM21" s="308">
        <f t="shared" si="32"/>
        <v>0</v>
      </c>
      <c r="AN21" s="308">
        <f t="shared" si="32"/>
        <v>0</v>
      </c>
      <c r="AO21" s="264">
        <f t="shared" si="32"/>
        <v>0</v>
      </c>
      <c r="AP21" s="309">
        <f t="shared" si="32"/>
        <v>0</v>
      </c>
      <c r="AQ21" s="375">
        <f t="shared" si="32"/>
        <v>0</v>
      </c>
      <c r="AR21" s="106" t="s">
        <v>170</v>
      </c>
      <c r="AS21" s="264"/>
      <c r="AT21" s="274">
        <f t="shared" si="5"/>
        <v>697</v>
      </c>
      <c r="AU21" s="288"/>
      <c r="AV21" s="307">
        <f aca="true" t="shared" si="33" ref="AV21:BO21">SUM(AV22:AV25)</f>
        <v>50</v>
      </c>
      <c r="AW21" s="308">
        <f t="shared" si="33"/>
        <v>0</v>
      </c>
      <c r="AX21" s="308">
        <f t="shared" si="33"/>
        <v>38</v>
      </c>
      <c r="AY21" s="308">
        <f t="shared" si="33"/>
        <v>0</v>
      </c>
      <c r="AZ21" s="308">
        <f t="shared" si="33"/>
        <v>9</v>
      </c>
      <c r="BA21" s="308">
        <f>SUM(BA22:BA25)</f>
        <v>3</v>
      </c>
      <c r="BB21" s="308">
        <f>SUM(BB22:BB25)</f>
        <v>0</v>
      </c>
      <c r="BC21" s="309">
        <f t="shared" si="33"/>
        <v>122</v>
      </c>
      <c r="BD21" s="308">
        <f t="shared" si="33"/>
        <v>0</v>
      </c>
      <c r="BE21" s="308">
        <f t="shared" si="33"/>
        <v>0</v>
      </c>
      <c r="BF21" s="308">
        <f>SUM(BF22:BF25)</f>
        <v>56</v>
      </c>
      <c r="BG21" s="308">
        <f t="shared" si="33"/>
        <v>0</v>
      </c>
      <c r="BH21" s="308">
        <f t="shared" si="33"/>
        <v>0</v>
      </c>
      <c r="BI21" s="310">
        <f t="shared" si="33"/>
        <v>66</v>
      </c>
      <c r="BJ21" s="309">
        <f t="shared" si="33"/>
        <v>0</v>
      </c>
      <c r="BK21" s="311">
        <f>SUM(BK22:BK25)</f>
        <v>169</v>
      </c>
      <c r="BL21" s="308">
        <f t="shared" si="33"/>
        <v>6</v>
      </c>
      <c r="BM21" s="308">
        <f t="shared" si="33"/>
        <v>110</v>
      </c>
      <c r="BN21" s="308">
        <f t="shared" si="33"/>
        <v>53</v>
      </c>
      <c r="BO21" s="308">
        <f t="shared" si="33"/>
        <v>0</v>
      </c>
      <c r="BP21" s="308">
        <f>SUM(BP22:BP25)</f>
        <v>0</v>
      </c>
      <c r="BQ21" s="308">
        <f>SUM(BQ22:BQ25)</f>
        <v>0</v>
      </c>
      <c r="BR21" s="309">
        <f aca="true" t="shared" si="34" ref="BR21:CL21">SUM(BR22:BR25)</f>
        <v>329</v>
      </c>
      <c r="BS21" s="308">
        <f t="shared" si="34"/>
        <v>0</v>
      </c>
      <c r="BT21" s="308">
        <f t="shared" si="34"/>
        <v>23</v>
      </c>
      <c r="BU21" s="308">
        <f t="shared" si="34"/>
        <v>0</v>
      </c>
      <c r="BV21" s="308">
        <f t="shared" si="34"/>
        <v>0</v>
      </c>
      <c r="BW21" s="308">
        <f t="shared" si="34"/>
        <v>0</v>
      </c>
      <c r="BX21" s="308">
        <f t="shared" si="34"/>
        <v>0</v>
      </c>
      <c r="BY21" s="308">
        <f t="shared" si="34"/>
        <v>306</v>
      </c>
      <c r="BZ21" s="309">
        <f t="shared" si="34"/>
        <v>14</v>
      </c>
      <c r="CA21" s="308">
        <f t="shared" si="34"/>
        <v>5</v>
      </c>
      <c r="CB21" s="308">
        <f>SUM(CB22:CB25)</f>
        <v>0</v>
      </c>
      <c r="CC21" s="308">
        <f t="shared" si="34"/>
        <v>0</v>
      </c>
      <c r="CD21" s="308">
        <f t="shared" si="34"/>
        <v>9</v>
      </c>
      <c r="CE21" s="308">
        <f t="shared" si="34"/>
        <v>0</v>
      </c>
      <c r="CF21" s="309">
        <f t="shared" si="34"/>
        <v>0</v>
      </c>
      <c r="CG21" s="308">
        <f t="shared" si="34"/>
        <v>0</v>
      </c>
      <c r="CH21" s="308">
        <f t="shared" si="34"/>
        <v>0</v>
      </c>
      <c r="CI21" s="309">
        <f>SUM(CI22:CI25)</f>
        <v>13</v>
      </c>
      <c r="CJ21" s="309">
        <f>SUM(CJ22:CJ25)</f>
        <v>0</v>
      </c>
      <c r="CK21" s="309">
        <f>SUM(CK22:CK25)</f>
        <v>13</v>
      </c>
      <c r="CL21" s="309">
        <f t="shared" si="34"/>
        <v>0</v>
      </c>
      <c r="CM21" s="309">
        <f>SUM(CM22:CM25)</f>
        <v>0</v>
      </c>
      <c r="CN21" s="309">
        <f>SUM(CN22:CN25)</f>
        <v>0</v>
      </c>
      <c r="CO21" s="309">
        <f>SUM(CO22:CO25)</f>
        <v>0</v>
      </c>
      <c r="CP21" s="309">
        <f>SUM(CP22:CP25)</f>
        <v>0</v>
      </c>
      <c r="CQ21" s="309">
        <f aca="true" t="shared" si="35" ref="CQ21:CY21">SUM(CQ22:CQ25)</f>
        <v>0</v>
      </c>
      <c r="CR21" s="309">
        <f t="shared" si="35"/>
        <v>0</v>
      </c>
      <c r="CS21" s="309">
        <f>SUM(CS22:CS25)</f>
        <v>0</v>
      </c>
      <c r="CT21" s="309">
        <f t="shared" si="35"/>
        <v>0</v>
      </c>
      <c r="CU21" s="308">
        <f t="shared" si="35"/>
        <v>0</v>
      </c>
      <c r="CV21" s="308">
        <f t="shared" si="35"/>
        <v>0</v>
      </c>
      <c r="CW21" s="308">
        <f>SUM(CW22:CW25)</f>
        <v>0</v>
      </c>
      <c r="CX21" s="308">
        <f t="shared" si="35"/>
        <v>0</v>
      </c>
      <c r="CY21" s="312">
        <f t="shared" si="35"/>
        <v>0</v>
      </c>
    </row>
    <row r="22" spans="1:103" ht="12.75" customHeight="1" thickBot="1" thickTop="1">
      <c r="A22" s="94"/>
      <c r="B22" s="24" t="s">
        <v>171</v>
      </c>
      <c r="C22" s="295">
        <f t="shared" si="3"/>
        <v>170</v>
      </c>
      <c r="D22" s="366"/>
      <c r="E22" s="367">
        <f>SUM(F22:K22)</f>
        <v>0</v>
      </c>
      <c r="F22" s="297"/>
      <c r="G22" s="297"/>
      <c r="H22" s="297"/>
      <c r="I22" s="297"/>
      <c r="J22" s="297"/>
      <c r="K22" s="297"/>
      <c r="L22" s="368">
        <f>SUM(M22:V22)</f>
        <v>0</v>
      </c>
      <c r="M22" s="297"/>
      <c r="N22" s="297"/>
      <c r="O22" s="297"/>
      <c r="P22" s="297"/>
      <c r="Q22" s="297"/>
      <c r="R22" s="297"/>
      <c r="S22" s="297"/>
      <c r="T22" s="369"/>
      <c r="U22" s="297"/>
      <c r="V22" s="297"/>
      <c r="W22" s="368">
        <f>SUM(X22:AI22)</f>
        <v>170</v>
      </c>
      <c r="X22" s="297">
        <f>příjmy!C42</f>
        <v>170</v>
      </c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370"/>
      <c r="AK22" s="300"/>
      <c r="AL22" s="368">
        <f>SUM(AM22:AO22)</f>
        <v>0</v>
      </c>
      <c r="AM22" s="297"/>
      <c r="AN22" s="297"/>
      <c r="AO22" s="371"/>
      <c r="AP22" s="300"/>
      <c r="AQ22" s="372"/>
      <c r="AR22" s="94"/>
      <c r="AS22" s="24" t="s">
        <v>171</v>
      </c>
      <c r="AT22" s="295">
        <f t="shared" si="5"/>
        <v>452</v>
      </c>
      <c r="AU22" s="24"/>
      <c r="AV22" s="296">
        <f>SUM(AW22:BB22)</f>
        <v>0</v>
      </c>
      <c r="AW22" s="441">
        <f>výdaje!C7</f>
        <v>0</v>
      </c>
      <c r="AX22" s="297">
        <f>výdaje!C21</f>
        <v>0</v>
      </c>
      <c r="AY22" s="297"/>
      <c r="AZ22" s="297">
        <f>výdaje!C47</f>
        <v>0</v>
      </c>
      <c r="BA22" s="297">
        <f>výdaje!C72</f>
        <v>0</v>
      </c>
      <c r="BB22" s="297"/>
      <c r="BC22" s="298">
        <f>SUM(BD22:BI22)</f>
        <v>20</v>
      </c>
      <c r="BD22" s="297"/>
      <c r="BE22" s="297"/>
      <c r="BF22" s="297">
        <f>výdaje!C132</f>
        <v>0</v>
      </c>
      <c r="BG22" s="297">
        <f>výdaje!C112</f>
        <v>0</v>
      </c>
      <c r="BH22" s="297"/>
      <c r="BI22" s="299">
        <f>výdaje!C152</f>
        <v>20</v>
      </c>
      <c r="BJ22" s="300"/>
      <c r="BK22" s="301">
        <f>SUM(BL22:BQ22)</f>
        <v>169</v>
      </c>
      <c r="BL22" s="297">
        <f>výdaje!C203</f>
        <v>6</v>
      </c>
      <c r="BM22" s="297">
        <f>výdaje!C224</f>
        <v>110</v>
      </c>
      <c r="BN22" s="297">
        <f>výdaje!C238</f>
        <v>53</v>
      </c>
      <c r="BO22" s="297"/>
      <c r="BP22" s="297"/>
      <c r="BQ22" s="297"/>
      <c r="BR22" s="298">
        <f aca="true" t="shared" si="36" ref="BR22:BR36">SUM(BS22:BY22)</f>
        <v>258</v>
      </c>
      <c r="BS22" s="297"/>
      <c r="BT22" s="297">
        <f>výdaje!C292</f>
        <v>8</v>
      </c>
      <c r="BU22" s="297"/>
      <c r="BV22" s="297"/>
      <c r="BW22" s="297"/>
      <c r="BX22" s="297"/>
      <c r="BY22" s="297">
        <f>výdaje!C336</f>
        <v>250</v>
      </c>
      <c r="BZ22" s="298">
        <f>SUM(CA22:CE22)</f>
        <v>5</v>
      </c>
      <c r="CA22" s="297">
        <f>výdaje!C379</f>
        <v>5</v>
      </c>
      <c r="CB22" s="297"/>
      <c r="CC22" s="297"/>
      <c r="CD22" s="297"/>
      <c r="CE22" s="297"/>
      <c r="CF22" s="298">
        <f>SUM(CG22:CH22)</f>
        <v>0</v>
      </c>
      <c r="CG22" s="297"/>
      <c r="CH22" s="297"/>
      <c r="CI22" s="300">
        <f>SUM(CJ22:CK22)</f>
        <v>0</v>
      </c>
      <c r="CJ22" s="302"/>
      <c r="CK22" s="303"/>
      <c r="CL22" s="300"/>
      <c r="CM22" s="300"/>
      <c r="CN22" s="300">
        <f>SUM(CO22:CP22)</f>
        <v>0</v>
      </c>
      <c r="CO22" s="302"/>
      <c r="CP22" s="303"/>
      <c r="CQ22" s="300"/>
      <c r="CR22" s="300"/>
      <c r="CS22" s="300"/>
      <c r="CT22" s="298">
        <f>CU22+CV22</f>
        <v>0</v>
      </c>
      <c r="CU22" s="297"/>
      <c r="CV22" s="297"/>
      <c r="CW22" s="304"/>
      <c r="CX22" s="304"/>
      <c r="CY22" s="305"/>
    </row>
    <row r="23" spans="1:103" ht="12.75" customHeight="1" thickBot="1" thickTop="1">
      <c r="A23" s="94"/>
      <c r="B23" s="24" t="s">
        <v>172</v>
      </c>
      <c r="C23" s="295">
        <f t="shared" si="3"/>
        <v>0</v>
      </c>
      <c r="D23" s="366"/>
      <c r="E23" s="367">
        <f>SUM(F23:K23)</f>
        <v>0</v>
      </c>
      <c r="F23" s="297"/>
      <c r="G23" s="297"/>
      <c r="H23" s="297"/>
      <c r="I23" s="297"/>
      <c r="J23" s="297"/>
      <c r="K23" s="297"/>
      <c r="L23" s="368">
        <f>SUM(M23:V23)</f>
        <v>0</v>
      </c>
      <c r="M23" s="297"/>
      <c r="N23" s="297"/>
      <c r="O23" s="297"/>
      <c r="P23" s="297"/>
      <c r="Q23" s="297"/>
      <c r="R23" s="297"/>
      <c r="S23" s="297"/>
      <c r="T23" s="369"/>
      <c r="U23" s="297"/>
      <c r="V23" s="297"/>
      <c r="W23" s="368">
        <f>SUM(X23:AI23)</f>
        <v>0</v>
      </c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370"/>
      <c r="AK23" s="300"/>
      <c r="AL23" s="368">
        <f>SUM(AM23:AO23)</f>
        <v>0</v>
      </c>
      <c r="AM23" s="297"/>
      <c r="AN23" s="297"/>
      <c r="AO23" s="371"/>
      <c r="AP23" s="300"/>
      <c r="AQ23" s="372"/>
      <c r="AR23" s="94"/>
      <c r="AS23" s="24" t="s">
        <v>172</v>
      </c>
      <c r="AT23" s="295">
        <f t="shared" si="5"/>
        <v>52</v>
      </c>
      <c r="AU23" s="24"/>
      <c r="AV23" s="296">
        <f t="shared" si="14"/>
        <v>0</v>
      </c>
      <c r="AW23" s="297"/>
      <c r="AX23" s="297"/>
      <c r="AY23" s="297"/>
      <c r="AZ23" s="297"/>
      <c r="BA23" s="297"/>
      <c r="BB23" s="297"/>
      <c r="BC23" s="298">
        <f>SUM(BD23:BI23)</f>
        <v>25</v>
      </c>
      <c r="BD23" s="297"/>
      <c r="BE23" s="297"/>
      <c r="BF23" s="297">
        <f>výdaje!C133</f>
        <v>1</v>
      </c>
      <c r="BG23" s="297"/>
      <c r="BH23" s="297"/>
      <c r="BI23" s="299">
        <f>výdaje!C153</f>
        <v>24</v>
      </c>
      <c r="BJ23" s="300"/>
      <c r="BK23" s="301">
        <f>SUM(BL23:BQ23)</f>
        <v>0</v>
      </c>
      <c r="BL23" s="297"/>
      <c r="BM23" s="297"/>
      <c r="BN23" s="297"/>
      <c r="BO23" s="297"/>
      <c r="BP23" s="297"/>
      <c r="BQ23" s="297"/>
      <c r="BR23" s="298">
        <f t="shared" si="36"/>
        <v>5</v>
      </c>
      <c r="BS23" s="297"/>
      <c r="BT23" s="297"/>
      <c r="BU23" s="297"/>
      <c r="BV23" s="297"/>
      <c r="BW23" s="297"/>
      <c r="BX23" s="297"/>
      <c r="BY23" s="297">
        <f>výdaje!C337</f>
        <v>5</v>
      </c>
      <c r="BZ23" s="298">
        <f>SUM(CA23:CE23)</f>
        <v>9</v>
      </c>
      <c r="CA23" s="297"/>
      <c r="CB23" s="297"/>
      <c r="CC23" s="297"/>
      <c r="CD23" s="297">
        <f>výdaje!C418</f>
        <v>9</v>
      </c>
      <c r="CE23" s="297"/>
      <c r="CF23" s="298">
        <f>SUM(CG23:CH23)</f>
        <v>0</v>
      </c>
      <c r="CG23" s="297"/>
      <c r="CH23" s="297"/>
      <c r="CI23" s="300">
        <f>SUM(CJ23:CK23)</f>
        <v>13</v>
      </c>
      <c r="CJ23" s="306"/>
      <c r="CK23" s="299">
        <f>výdaje!C433</f>
        <v>13</v>
      </c>
      <c r="CL23" s="300"/>
      <c r="CM23" s="300"/>
      <c r="CN23" s="300">
        <f>SUM(CO23:CP23)</f>
        <v>0</v>
      </c>
      <c r="CO23" s="306"/>
      <c r="CP23" s="299"/>
      <c r="CQ23" s="300"/>
      <c r="CR23" s="300"/>
      <c r="CS23" s="300"/>
      <c r="CT23" s="298">
        <f>CU23+CV23</f>
        <v>0</v>
      </c>
      <c r="CU23" s="297"/>
      <c r="CV23" s="297"/>
      <c r="CW23" s="304"/>
      <c r="CX23" s="304"/>
      <c r="CY23" s="305"/>
    </row>
    <row r="24" spans="1:103" ht="12.75" customHeight="1" thickBot="1" thickTop="1">
      <c r="A24" s="94"/>
      <c r="B24" s="24" t="s">
        <v>524</v>
      </c>
      <c r="C24" s="295">
        <f t="shared" si="3"/>
        <v>8</v>
      </c>
      <c r="D24" s="366"/>
      <c r="E24" s="367">
        <f>SUM(F24:K24)</f>
        <v>0</v>
      </c>
      <c r="F24" s="297"/>
      <c r="G24" s="297"/>
      <c r="H24" s="297"/>
      <c r="I24" s="297"/>
      <c r="J24" s="297"/>
      <c r="K24" s="297"/>
      <c r="L24" s="368">
        <f>SUM(M24:V24)</f>
        <v>0</v>
      </c>
      <c r="M24" s="297"/>
      <c r="N24" s="297"/>
      <c r="O24" s="297"/>
      <c r="P24" s="297"/>
      <c r="Q24" s="297"/>
      <c r="R24" s="297"/>
      <c r="S24" s="297"/>
      <c r="T24" s="369"/>
      <c r="U24" s="297"/>
      <c r="V24" s="297"/>
      <c r="W24" s="368">
        <f>SUM(X24:AI24)</f>
        <v>8</v>
      </c>
      <c r="X24" s="297">
        <f>příjmy!C43</f>
        <v>8</v>
      </c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370"/>
      <c r="AK24" s="300"/>
      <c r="AL24" s="368">
        <f>SUM(AM24:AO24)</f>
        <v>0</v>
      </c>
      <c r="AM24" s="297"/>
      <c r="AN24" s="297"/>
      <c r="AO24" s="371"/>
      <c r="AP24" s="300"/>
      <c r="AQ24" s="372"/>
      <c r="AR24" s="94"/>
      <c r="AS24" s="24" t="s">
        <v>524</v>
      </c>
      <c r="AT24" s="295">
        <f t="shared" si="5"/>
        <v>126</v>
      </c>
      <c r="AU24" s="24"/>
      <c r="AV24" s="296">
        <f t="shared" si="14"/>
        <v>50</v>
      </c>
      <c r="AW24" s="297"/>
      <c r="AX24" s="297">
        <f>výdaje!C22</f>
        <v>38</v>
      </c>
      <c r="AY24" s="297"/>
      <c r="AZ24" s="297">
        <f>výdaje!C48</f>
        <v>9</v>
      </c>
      <c r="BA24" s="297">
        <f>výdaje!C73</f>
        <v>3</v>
      </c>
      <c r="BB24" s="297"/>
      <c r="BC24" s="298">
        <f>SUM(BD24:BI24)</f>
        <v>60</v>
      </c>
      <c r="BD24" s="297"/>
      <c r="BE24" s="297"/>
      <c r="BF24" s="297">
        <f>výdaje!C134</f>
        <v>55</v>
      </c>
      <c r="BG24" s="297">
        <f>výdaje!C113</f>
        <v>0</v>
      </c>
      <c r="BH24" s="297"/>
      <c r="BI24" s="299">
        <f>výdaje!C154</f>
        <v>5</v>
      </c>
      <c r="BJ24" s="300"/>
      <c r="BK24" s="301">
        <f>SUM(BL24:BQ24)</f>
        <v>0</v>
      </c>
      <c r="BL24" s="297"/>
      <c r="BM24" s="297"/>
      <c r="BN24" s="297"/>
      <c r="BO24" s="297"/>
      <c r="BP24" s="297"/>
      <c r="BQ24" s="297"/>
      <c r="BR24" s="298">
        <f t="shared" si="36"/>
        <v>16</v>
      </c>
      <c r="BS24" s="297"/>
      <c r="BT24" s="297">
        <f>výdaje!C293</f>
        <v>15</v>
      </c>
      <c r="BU24" s="297"/>
      <c r="BV24" s="297"/>
      <c r="BW24" s="297"/>
      <c r="BX24" s="297"/>
      <c r="BY24" s="297">
        <f>výdaje!C338</f>
        <v>1</v>
      </c>
      <c r="BZ24" s="298">
        <f>SUM(CA24:CE24)</f>
        <v>0</v>
      </c>
      <c r="CA24" s="297"/>
      <c r="CB24" s="297"/>
      <c r="CC24" s="297"/>
      <c r="CD24" s="297"/>
      <c r="CE24" s="297"/>
      <c r="CF24" s="298">
        <f>SUM(CG24:CH24)</f>
        <v>0</v>
      </c>
      <c r="CG24" s="297"/>
      <c r="CH24" s="297"/>
      <c r="CI24" s="300">
        <f>SUM(CJ24:CK24)</f>
        <v>0</v>
      </c>
      <c r="CJ24" s="306"/>
      <c r="CK24" s="299"/>
      <c r="CL24" s="300"/>
      <c r="CM24" s="300"/>
      <c r="CN24" s="300">
        <f>SUM(CO24:CP24)</f>
        <v>0</v>
      </c>
      <c r="CO24" s="306"/>
      <c r="CP24" s="299"/>
      <c r="CQ24" s="300"/>
      <c r="CR24" s="300"/>
      <c r="CS24" s="300"/>
      <c r="CT24" s="298">
        <f>CU24+CV24</f>
        <v>0</v>
      </c>
      <c r="CU24" s="297"/>
      <c r="CV24" s="297"/>
      <c r="CW24" s="304"/>
      <c r="CX24" s="304"/>
      <c r="CY24" s="305"/>
    </row>
    <row r="25" spans="1:103" ht="12.75" customHeight="1" thickBot="1" thickTop="1">
      <c r="A25" s="94"/>
      <c r="B25" s="24" t="s">
        <v>173</v>
      </c>
      <c r="C25" s="295">
        <f t="shared" si="3"/>
        <v>0</v>
      </c>
      <c r="D25" s="366"/>
      <c r="E25" s="367">
        <f>SUM(F25:K25)</f>
        <v>0</v>
      </c>
      <c r="F25" s="297"/>
      <c r="G25" s="297"/>
      <c r="H25" s="297"/>
      <c r="I25" s="297"/>
      <c r="J25" s="297"/>
      <c r="K25" s="297"/>
      <c r="L25" s="368">
        <f>SUM(M25:V25)</f>
        <v>0</v>
      </c>
      <c r="M25" s="297"/>
      <c r="N25" s="297"/>
      <c r="O25" s="297"/>
      <c r="P25" s="297"/>
      <c r="Q25" s="297"/>
      <c r="R25" s="297"/>
      <c r="S25" s="297"/>
      <c r="T25" s="369"/>
      <c r="U25" s="297"/>
      <c r="V25" s="297"/>
      <c r="W25" s="368">
        <f>SUM(X25:AI25)</f>
        <v>0</v>
      </c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370"/>
      <c r="AK25" s="300"/>
      <c r="AL25" s="368">
        <f>SUM(AM25:AO25)</f>
        <v>0</v>
      </c>
      <c r="AM25" s="297"/>
      <c r="AN25" s="297"/>
      <c r="AO25" s="371"/>
      <c r="AP25" s="300"/>
      <c r="AQ25" s="372"/>
      <c r="AR25" s="94"/>
      <c r="AS25" s="24" t="s">
        <v>173</v>
      </c>
      <c r="AT25" s="295">
        <f t="shared" si="5"/>
        <v>67</v>
      </c>
      <c r="AU25" s="24"/>
      <c r="AV25" s="296">
        <f>SUM(AW25:BB25)</f>
        <v>0</v>
      </c>
      <c r="AW25" s="297"/>
      <c r="AX25" s="297"/>
      <c r="AY25" s="297"/>
      <c r="AZ25" s="297"/>
      <c r="BA25" s="297"/>
      <c r="BB25" s="297"/>
      <c r="BC25" s="298">
        <f>SUM(BD25:BI25)</f>
        <v>17</v>
      </c>
      <c r="BD25" s="297"/>
      <c r="BE25" s="297"/>
      <c r="BF25" s="297">
        <f>výdaje!C135</f>
        <v>0</v>
      </c>
      <c r="BG25" s="297"/>
      <c r="BH25" s="297"/>
      <c r="BI25" s="299">
        <f>výdaje!C155</f>
        <v>17</v>
      </c>
      <c r="BJ25" s="300"/>
      <c r="BK25" s="301">
        <f>SUM(BL25:BQ25)</f>
        <v>0</v>
      </c>
      <c r="BL25" s="297"/>
      <c r="BM25" s="297"/>
      <c r="BN25" s="297"/>
      <c r="BO25" s="297"/>
      <c r="BP25" s="297"/>
      <c r="BQ25" s="297"/>
      <c r="BR25" s="298">
        <f t="shared" si="36"/>
        <v>50</v>
      </c>
      <c r="BS25" s="297"/>
      <c r="BT25" s="297"/>
      <c r="BU25" s="297"/>
      <c r="BV25" s="297"/>
      <c r="BW25" s="297"/>
      <c r="BX25" s="297"/>
      <c r="BY25" s="297">
        <f>výdaje!C339</f>
        <v>50</v>
      </c>
      <c r="BZ25" s="298">
        <f>SUM(CA25:CE25)</f>
        <v>0</v>
      </c>
      <c r="CA25" s="297"/>
      <c r="CB25" s="297"/>
      <c r="CC25" s="297"/>
      <c r="CD25" s="297"/>
      <c r="CE25" s="297"/>
      <c r="CF25" s="298">
        <f>SUM(CG25:CH25)</f>
        <v>0</v>
      </c>
      <c r="CG25" s="297"/>
      <c r="CH25" s="297"/>
      <c r="CI25" s="300">
        <f>SUM(CJ25:CK25)</f>
        <v>0</v>
      </c>
      <c r="CJ25" s="313"/>
      <c r="CK25" s="314"/>
      <c r="CL25" s="300">
        <f>výdaje!C447</f>
        <v>0</v>
      </c>
      <c r="CM25" s="300"/>
      <c r="CN25" s="300">
        <f>SUM(CO25:CP25)</f>
        <v>0</v>
      </c>
      <c r="CO25" s="313"/>
      <c r="CP25" s="314"/>
      <c r="CQ25" s="300"/>
      <c r="CR25" s="300"/>
      <c r="CS25" s="300"/>
      <c r="CT25" s="298">
        <f>CU25+CV25</f>
        <v>0</v>
      </c>
      <c r="CU25" s="297"/>
      <c r="CV25" s="297"/>
      <c r="CW25" s="304"/>
      <c r="CX25" s="304"/>
      <c r="CY25" s="305"/>
    </row>
    <row r="26" spans="1:103" ht="12" customHeight="1" thickBot="1" thickTop="1">
      <c r="A26" s="106" t="s">
        <v>174</v>
      </c>
      <c r="B26" s="264"/>
      <c r="C26" s="274">
        <f t="shared" si="3"/>
        <v>6808</v>
      </c>
      <c r="D26" s="349"/>
      <c r="E26" s="311">
        <f aca="true" t="shared" si="37" ref="E26:AQ26">SUM(E27:E36)</f>
        <v>0</v>
      </c>
      <c r="F26" s="373">
        <f t="shared" si="37"/>
        <v>0</v>
      </c>
      <c r="G26" s="373">
        <f t="shared" si="37"/>
        <v>0</v>
      </c>
      <c r="H26" s="373">
        <f t="shared" si="37"/>
        <v>0</v>
      </c>
      <c r="I26" s="373">
        <f t="shared" si="37"/>
        <v>0</v>
      </c>
      <c r="J26" s="373">
        <f t="shared" si="37"/>
        <v>0</v>
      </c>
      <c r="K26" s="373">
        <f t="shared" si="37"/>
        <v>0</v>
      </c>
      <c r="L26" s="309">
        <f t="shared" si="37"/>
        <v>6</v>
      </c>
      <c r="M26" s="308">
        <f t="shared" si="37"/>
        <v>6</v>
      </c>
      <c r="N26" s="308">
        <f t="shared" si="37"/>
        <v>0</v>
      </c>
      <c r="O26" s="308">
        <f t="shared" si="37"/>
        <v>0</v>
      </c>
      <c r="P26" s="308">
        <f>SUM(P27:P36)</f>
        <v>0</v>
      </c>
      <c r="Q26" s="308">
        <f t="shared" si="37"/>
        <v>0</v>
      </c>
      <c r="R26" s="308">
        <f t="shared" si="37"/>
        <v>0</v>
      </c>
      <c r="S26" s="308">
        <f t="shared" si="37"/>
        <v>0</v>
      </c>
      <c r="T26" s="308">
        <f t="shared" si="37"/>
        <v>0</v>
      </c>
      <c r="U26" s="308">
        <f t="shared" si="37"/>
        <v>0</v>
      </c>
      <c r="V26" s="308">
        <f>SUM(V27:V36)</f>
        <v>0</v>
      </c>
      <c r="W26" s="309">
        <f t="shared" si="37"/>
        <v>2781</v>
      </c>
      <c r="X26" s="308">
        <f t="shared" si="37"/>
        <v>75</v>
      </c>
      <c r="Y26" s="308">
        <f t="shared" si="37"/>
        <v>0</v>
      </c>
      <c r="Z26" s="308">
        <f t="shared" si="37"/>
        <v>60</v>
      </c>
      <c r="AA26" s="308">
        <f t="shared" si="37"/>
        <v>100</v>
      </c>
      <c r="AB26" s="308">
        <f t="shared" si="37"/>
        <v>1696</v>
      </c>
      <c r="AC26" s="308">
        <f t="shared" si="37"/>
        <v>750</v>
      </c>
      <c r="AD26" s="308">
        <f t="shared" si="37"/>
        <v>100</v>
      </c>
      <c r="AE26" s="308">
        <f t="shared" si="37"/>
        <v>0</v>
      </c>
      <c r="AF26" s="308">
        <f t="shared" si="37"/>
        <v>0</v>
      </c>
      <c r="AG26" s="308">
        <f t="shared" si="37"/>
        <v>0</v>
      </c>
      <c r="AH26" s="308">
        <f t="shared" si="37"/>
        <v>0</v>
      </c>
      <c r="AI26" s="308">
        <f t="shared" si="37"/>
        <v>0</v>
      </c>
      <c r="AJ26" s="374">
        <f t="shared" si="37"/>
        <v>0</v>
      </c>
      <c r="AK26" s="309">
        <f t="shared" si="37"/>
        <v>0</v>
      </c>
      <c r="AL26" s="309">
        <f t="shared" si="37"/>
        <v>3800</v>
      </c>
      <c r="AM26" s="308">
        <f t="shared" si="37"/>
        <v>0</v>
      </c>
      <c r="AN26" s="308">
        <f t="shared" si="37"/>
        <v>0</v>
      </c>
      <c r="AO26" s="264">
        <f t="shared" si="37"/>
        <v>3800</v>
      </c>
      <c r="AP26" s="309">
        <f t="shared" si="37"/>
        <v>0</v>
      </c>
      <c r="AQ26" s="375">
        <f t="shared" si="37"/>
        <v>221</v>
      </c>
      <c r="AR26" s="106" t="s">
        <v>174</v>
      </c>
      <c r="AS26" s="264"/>
      <c r="AT26" s="274">
        <f t="shared" si="5"/>
        <v>10863</v>
      </c>
      <c r="AU26" s="288"/>
      <c r="AV26" s="307">
        <f aca="true" t="shared" si="38" ref="AV26:CK26">SUM(AV27:AV36)</f>
        <v>5057</v>
      </c>
      <c r="AW26" s="308">
        <f t="shared" si="38"/>
        <v>2700</v>
      </c>
      <c r="AX26" s="308">
        <f t="shared" si="38"/>
        <v>1030</v>
      </c>
      <c r="AY26" s="308">
        <f t="shared" si="38"/>
        <v>3</v>
      </c>
      <c r="AZ26" s="308">
        <f t="shared" si="38"/>
        <v>967</v>
      </c>
      <c r="BA26" s="308">
        <f t="shared" si="38"/>
        <v>332</v>
      </c>
      <c r="BB26" s="308">
        <f t="shared" si="38"/>
        <v>25</v>
      </c>
      <c r="BC26" s="309">
        <f t="shared" si="38"/>
        <v>536</v>
      </c>
      <c r="BD26" s="308">
        <f t="shared" si="38"/>
        <v>0</v>
      </c>
      <c r="BE26" s="308">
        <f t="shared" si="38"/>
        <v>59</v>
      </c>
      <c r="BF26" s="308">
        <f t="shared" si="38"/>
        <v>35</v>
      </c>
      <c r="BG26" s="308">
        <f t="shared" si="38"/>
        <v>150</v>
      </c>
      <c r="BH26" s="308">
        <f t="shared" si="38"/>
        <v>0</v>
      </c>
      <c r="BI26" s="310">
        <f t="shared" si="38"/>
        <v>292</v>
      </c>
      <c r="BJ26" s="309">
        <f t="shared" si="38"/>
        <v>0</v>
      </c>
      <c r="BK26" s="311">
        <f t="shared" si="38"/>
        <v>628</v>
      </c>
      <c r="BL26" s="308">
        <f t="shared" si="38"/>
        <v>73</v>
      </c>
      <c r="BM26" s="308">
        <f t="shared" si="38"/>
        <v>175</v>
      </c>
      <c r="BN26" s="308">
        <f t="shared" si="38"/>
        <v>325</v>
      </c>
      <c r="BO26" s="308">
        <f t="shared" si="38"/>
        <v>0</v>
      </c>
      <c r="BP26" s="308">
        <f t="shared" si="38"/>
        <v>55</v>
      </c>
      <c r="BQ26" s="308">
        <f t="shared" si="38"/>
        <v>0</v>
      </c>
      <c r="BR26" s="309">
        <f t="shared" si="38"/>
        <v>1965</v>
      </c>
      <c r="BS26" s="308">
        <f t="shared" si="38"/>
        <v>65</v>
      </c>
      <c r="BT26" s="308">
        <f t="shared" si="38"/>
        <v>155</v>
      </c>
      <c r="BU26" s="308">
        <f t="shared" si="38"/>
        <v>554</v>
      </c>
      <c r="BV26" s="308">
        <f t="shared" si="38"/>
        <v>240</v>
      </c>
      <c r="BW26" s="308">
        <f t="shared" si="38"/>
        <v>42</v>
      </c>
      <c r="BX26" s="308">
        <f t="shared" si="38"/>
        <v>90</v>
      </c>
      <c r="BY26" s="308">
        <f t="shared" si="38"/>
        <v>819</v>
      </c>
      <c r="BZ26" s="309">
        <f t="shared" si="38"/>
        <v>276</v>
      </c>
      <c r="CA26" s="308">
        <f t="shared" si="38"/>
        <v>125</v>
      </c>
      <c r="CB26" s="308">
        <f t="shared" si="38"/>
        <v>60</v>
      </c>
      <c r="CC26" s="308">
        <f t="shared" si="38"/>
        <v>25</v>
      </c>
      <c r="CD26" s="308">
        <f t="shared" si="38"/>
        <v>50</v>
      </c>
      <c r="CE26" s="308">
        <f t="shared" si="38"/>
        <v>16</v>
      </c>
      <c r="CF26" s="309">
        <f t="shared" si="38"/>
        <v>0</v>
      </c>
      <c r="CG26" s="308">
        <f t="shared" si="38"/>
        <v>0</v>
      </c>
      <c r="CH26" s="308">
        <f t="shared" si="38"/>
        <v>0</v>
      </c>
      <c r="CI26" s="309">
        <f t="shared" si="38"/>
        <v>0</v>
      </c>
      <c r="CJ26" s="309">
        <f t="shared" si="38"/>
        <v>0</v>
      </c>
      <c r="CK26" s="309">
        <f t="shared" si="38"/>
        <v>0</v>
      </c>
      <c r="CL26" s="309">
        <f>SUM(CL27:CL31)</f>
        <v>0</v>
      </c>
      <c r="CM26" s="309">
        <f aca="true" t="shared" si="39" ref="CM26:CY26">SUM(CM27:CM36)</f>
        <v>210</v>
      </c>
      <c r="CN26" s="309">
        <f t="shared" si="39"/>
        <v>60</v>
      </c>
      <c r="CO26" s="309">
        <f t="shared" si="39"/>
        <v>10</v>
      </c>
      <c r="CP26" s="309">
        <f t="shared" si="39"/>
        <v>50</v>
      </c>
      <c r="CQ26" s="309">
        <f t="shared" si="39"/>
        <v>0</v>
      </c>
      <c r="CR26" s="309">
        <f t="shared" si="39"/>
        <v>0</v>
      </c>
      <c r="CS26" s="309">
        <f t="shared" si="39"/>
        <v>40</v>
      </c>
      <c r="CT26" s="309">
        <f t="shared" si="39"/>
        <v>2091</v>
      </c>
      <c r="CU26" s="308">
        <f t="shared" si="39"/>
        <v>1891</v>
      </c>
      <c r="CV26" s="308">
        <f t="shared" si="39"/>
        <v>200</v>
      </c>
      <c r="CW26" s="308">
        <f t="shared" si="39"/>
        <v>0</v>
      </c>
      <c r="CX26" s="308">
        <f t="shared" si="39"/>
        <v>0</v>
      </c>
      <c r="CY26" s="312">
        <f t="shared" si="39"/>
        <v>0</v>
      </c>
    </row>
    <row r="27" spans="1:242" ht="12.75" customHeight="1" thickBot="1" thickTop="1">
      <c r="A27" s="94"/>
      <c r="B27" s="24" t="s">
        <v>525</v>
      </c>
      <c r="C27" s="295">
        <f t="shared" si="3"/>
        <v>0</v>
      </c>
      <c r="D27" s="366"/>
      <c r="E27" s="367">
        <f aca="true" t="shared" si="40" ref="E27:E36">SUM(F27:K27)</f>
        <v>0</v>
      </c>
      <c r="F27" s="297"/>
      <c r="G27" s="297"/>
      <c r="H27" s="297"/>
      <c r="I27" s="297"/>
      <c r="J27" s="297"/>
      <c r="K27" s="297"/>
      <c r="L27" s="368">
        <f aca="true" t="shared" si="41" ref="L27:L36">SUM(M27:V27)</f>
        <v>0</v>
      </c>
      <c r="M27" s="297"/>
      <c r="N27" s="297"/>
      <c r="O27" s="297"/>
      <c r="P27" s="297"/>
      <c r="Q27" s="297"/>
      <c r="R27" s="297"/>
      <c r="S27" s="297"/>
      <c r="T27" s="369"/>
      <c r="U27" s="297"/>
      <c r="V27" s="297"/>
      <c r="W27" s="368">
        <f aca="true" t="shared" si="42" ref="W27:W36">SUM(X27:AI27)</f>
        <v>0</v>
      </c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370"/>
      <c r="AK27" s="300"/>
      <c r="AL27" s="368">
        <f aca="true" t="shared" si="43" ref="AL27:AL36">SUM(AM27:AO27)</f>
        <v>0</v>
      </c>
      <c r="AM27" s="297"/>
      <c r="AN27" s="297"/>
      <c r="AO27" s="371"/>
      <c r="AP27" s="300"/>
      <c r="AQ27" s="372"/>
      <c r="AR27" s="94"/>
      <c r="AS27" s="24" t="s">
        <v>525</v>
      </c>
      <c r="AT27" s="295">
        <f t="shared" si="5"/>
        <v>299</v>
      </c>
      <c r="AU27" s="24"/>
      <c r="AV27" s="296">
        <f>SUM(AW27:BB27)</f>
        <v>37</v>
      </c>
      <c r="AW27" s="297"/>
      <c r="AX27" s="297">
        <f>výdaje!C23</f>
        <v>25</v>
      </c>
      <c r="AY27" s="297">
        <f>výdaje!C38</f>
        <v>3</v>
      </c>
      <c r="AZ27" s="297">
        <f>výdaje!C50</f>
        <v>7</v>
      </c>
      <c r="BA27" s="297">
        <f>výdaje!C75</f>
        <v>2</v>
      </c>
      <c r="BB27" s="297"/>
      <c r="BC27" s="298">
        <f aca="true" t="shared" si="44" ref="BC27:BC36">SUM(BD27:BI27)</f>
        <v>109</v>
      </c>
      <c r="BD27" s="297"/>
      <c r="BE27" s="297">
        <f>výdaje!C102</f>
        <v>59</v>
      </c>
      <c r="BF27" s="297">
        <f>výdaje!C136</f>
        <v>0</v>
      </c>
      <c r="BG27" s="297">
        <f>výdaje!C114</f>
        <v>0</v>
      </c>
      <c r="BH27" s="297"/>
      <c r="BI27" s="299">
        <f>výdaje!C156</f>
        <v>50</v>
      </c>
      <c r="BJ27" s="300"/>
      <c r="BK27" s="301">
        <f aca="true" t="shared" si="45" ref="BK27:BK36">SUM(BL27:BQ27)</f>
        <v>47</v>
      </c>
      <c r="BL27" s="297">
        <f>výdaje!C204</f>
        <v>10</v>
      </c>
      <c r="BM27" s="297">
        <f>výdaje!C225</f>
        <v>12</v>
      </c>
      <c r="BN27" s="297">
        <f>výdaje!C240</f>
        <v>5</v>
      </c>
      <c r="BO27" s="297"/>
      <c r="BP27" s="297">
        <f>výdaje!C262</f>
        <v>20</v>
      </c>
      <c r="BQ27" s="297"/>
      <c r="BR27" s="298">
        <f t="shared" si="36"/>
        <v>36</v>
      </c>
      <c r="BS27" s="297"/>
      <c r="BT27" s="297">
        <f>výdaje!C294</f>
        <v>5</v>
      </c>
      <c r="BU27" s="297"/>
      <c r="BV27" s="297"/>
      <c r="BW27" s="297">
        <f>výdaje!C314</f>
        <v>2</v>
      </c>
      <c r="BX27" s="297"/>
      <c r="BY27" s="297">
        <f>výdaje!C340</f>
        <v>29</v>
      </c>
      <c r="BZ27" s="298">
        <f aca="true" t="shared" si="46" ref="BZ27:BZ36">SUM(CA27:CE27)</f>
        <v>70</v>
      </c>
      <c r="CA27" s="297">
        <f>výdaje!C381</f>
        <v>70</v>
      </c>
      <c r="CB27" s="297"/>
      <c r="CC27" s="297"/>
      <c r="CD27" s="297"/>
      <c r="CE27" s="297"/>
      <c r="CF27" s="298">
        <f>SUM(CG27:CH27)</f>
        <v>0</v>
      </c>
      <c r="CG27" s="297"/>
      <c r="CH27" s="297"/>
      <c r="CI27" s="300">
        <f>SUM(CJ27:CK27)</f>
        <v>0</v>
      </c>
      <c r="CJ27" s="302"/>
      <c r="CK27" s="303"/>
      <c r="CL27" s="300"/>
      <c r="CM27" s="300"/>
      <c r="CN27" s="300">
        <f>SUM(CO27:CP27)</f>
        <v>0</v>
      </c>
      <c r="CO27" s="302"/>
      <c r="CP27" s="303"/>
      <c r="CQ27" s="300"/>
      <c r="CR27" s="300"/>
      <c r="CS27" s="300"/>
      <c r="CT27" s="298">
        <f aca="true" t="shared" si="47" ref="CT27:CT36">CU27+CV27</f>
        <v>0</v>
      </c>
      <c r="CU27" s="297"/>
      <c r="CV27" s="297"/>
      <c r="CW27" s="304"/>
      <c r="CX27" s="304">
        <f>výdaje!C491</f>
        <v>0</v>
      </c>
      <c r="CY27" s="305"/>
      <c r="IH27" s="86"/>
    </row>
    <row r="28" spans="1:103" ht="12.75" customHeight="1" thickBot="1" thickTop="1">
      <c r="A28" s="94"/>
      <c r="B28" s="24" t="s">
        <v>526</v>
      </c>
      <c r="C28" s="295">
        <f t="shared" si="3"/>
        <v>0</v>
      </c>
      <c r="D28" s="366"/>
      <c r="E28" s="367">
        <f t="shared" si="40"/>
        <v>0</v>
      </c>
      <c r="F28" s="297"/>
      <c r="G28" s="297"/>
      <c r="H28" s="297"/>
      <c r="I28" s="297"/>
      <c r="J28" s="297"/>
      <c r="K28" s="297"/>
      <c r="L28" s="368">
        <f t="shared" si="41"/>
        <v>0</v>
      </c>
      <c r="M28" s="297"/>
      <c r="N28" s="297"/>
      <c r="O28" s="297"/>
      <c r="P28" s="297"/>
      <c r="Q28" s="297"/>
      <c r="R28" s="297"/>
      <c r="S28" s="297"/>
      <c r="T28" s="369"/>
      <c r="U28" s="297"/>
      <c r="V28" s="297"/>
      <c r="W28" s="368">
        <f t="shared" si="42"/>
        <v>0</v>
      </c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370"/>
      <c r="AK28" s="300"/>
      <c r="AL28" s="368">
        <f t="shared" si="43"/>
        <v>0</v>
      </c>
      <c r="AM28" s="297"/>
      <c r="AN28" s="297"/>
      <c r="AO28" s="371"/>
      <c r="AP28" s="300"/>
      <c r="AQ28" s="372"/>
      <c r="AR28" s="94"/>
      <c r="AS28" s="24" t="s">
        <v>526</v>
      </c>
      <c r="AT28" s="295">
        <f t="shared" si="5"/>
        <v>1195</v>
      </c>
      <c r="AU28" s="24"/>
      <c r="AV28" s="296">
        <f>SUM(AW28:BB28)</f>
        <v>1195</v>
      </c>
      <c r="AW28" s="297"/>
      <c r="AX28" s="297">
        <f>výdaje!C24</f>
        <v>885</v>
      </c>
      <c r="AY28" s="297"/>
      <c r="AZ28" s="297">
        <f>výdaje!C51</f>
        <v>230</v>
      </c>
      <c r="BA28" s="297">
        <f>výdaje!C76</f>
        <v>80</v>
      </c>
      <c r="BB28" s="297"/>
      <c r="BC28" s="298">
        <f t="shared" si="44"/>
        <v>0</v>
      </c>
      <c r="BD28" s="297"/>
      <c r="BE28" s="297"/>
      <c r="BF28" s="297"/>
      <c r="BG28" s="297"/>
      <c r="BH28" s="297"/>
      <c r="BI28" s="299"/>
      <c r="BJ28" s="300"/>
      <c r="BK28" s="301">
        <f t="shared" si="45"/>
        <v>0</v>
      </c>
      <c r="BL28" s="297"/>
      <c r="BM28" s="297"/>
      <c r="BN28" s="297"/>
      <c r="BO28" s="297"/>
      <c r="BP28" s="297"/>
      <c r="BQ28" s="297"/>
      <c r="BR28" s="298">
        <f t="shared" si="36"/>
        <v>0</v>
      </c>
      <c r="BS28" s="297"/>
      <c r="BT28" s="297"/>
      <c r="BU28" s="297"/>
      <c r="BV28" s="297"/>
      <c r="BW28" s="297"/>
      <c r="BX28" s="297"/>
      <c r="BY28" s="297"/>
      <c r="BZ28" s="298">
        <f t="shared" si="46"/>
        <v>0</v>
      </c>
      <c r="CA28" s="297"/>
      <c r="CB28" s="297"/>
      <c r="CC28" s="297"/>
      <c r="CD28" s="297"/>
      <c r="CE28" s="297"/>
      <c r="CF28" s="298">
        <f>SUM(CG28:CH28)</f>
        <v>0</v>
      </c>
      <c r="CG28" s="297"/>
      <c r="CH28" s="297"/>
      <c r="CI28" s="300">
        <f>SUM(CJ28:CK28)</f>
        <v>0</v>
      </c>
      <c r="CJ28" s="306"/>
      <c r="CK28" s="299"/>
      <c r="CL28" s="300"/>
      <c r="CM28" s="300"/>
      <c r="CN28" s="300">
        <f>SUM(CO28:CP28)</f>
        <v>0</v>
      </c>
      <c r="CO28" s="306"/>
      <c r="CP28" s="299"/>
      <c r="CQ28" s="300"/>
      <c r="CR28" s="300"/>
      <c r="CS28" s="300"/>
      <c r="CT28" s="298">
        <f t="shared" si="47"/>
        <v>0</v>
      </c>
      <c r="CU28" s="297"/>
      <c r="CV28" s="297"/>
      <c r="CW28" s="304"/>
      <c r="CX28" s="304"/>
      <c r="CY28" s="305"/>
    </row>
    <row r="29" spans="1:103" ht="12.75" customHeight="1" thickBot="1" thickTop="1">
      <c r="A29" s="94"/>
      <c r="B29" s="24" t="s">
        <v>572</v>
      </c>
      <c r="C29" s="295">
        <f t="shared" si="3"/>
        <v>1131</v>
      </c>
      <c r="D29" s="366"/>
      <c r="E29" s="367">
        <f t="shared" si="40"/>
        <v>0</v>
      </c>
      <c r="F29" s="297"/>
      <c r="G29" s="297"/>
      <c r="H29" s="297"/>
      <c r="I29" s="297"/>
      <c r="J29" s="297"/>
      <c r="K29" s="297"/>
      <c r="L29" s="368">
        <f t="shared" si="41"/>
        <v>0</v>
      </c>
      <c r="M29" s="297"/>
      <c r="N29" s="297"/>
      <c r="O29" s="297"/>
      <c r="P29" s="297"/>
      <c r="Q29" s="297"/>
      <c r="R29" s="297"/>
      <c r="S29" s="297"/>
      <c r="T29" s="369"/>
      <c r="U29" s="297"/>
      <c r="V29" s="297"/>
      <c r="W29" s="368">
        <f t="shared" si="42"/>
        <v>910</v>
      </c>
      <c r="X29" s="297">
        <f>příjmy!C45</f>
        <v>60</v>
      </c>
      <c r="Y29" s="297"/>
      <c r="Z29" s="297"/>
      <c r="AA29" s="297"/>
      <c r="AB29" s="297"/>
      <c r="AC29" s="297">
        <f>příjmy!C73+příjmy!C74</f>
        <v>750</v>
      </c>
      <c r="AD29" s="297">
        <f>příjmy!C77</f>
        <v>100</v>
      </c>
      <c r="AE29" s="297"/>
      <c r="AF29" s="297"/>
      <c r="AG29" s="297"/>
      <c r="AH29" s="297"/>
      <c r="AI29" s="297"/>
      <c r="AJ29" s="370"/>
      <c r="AK29" s="300"/>
      <c r="AL29" s="368">
        <f t="shared" si="43"/>
        <v>0</v>
      </c>
      <c r="AM29" s="297"/>
      <c r="AN29" s="297"/>
      <c r="AO29" s="371"/>
      <c r="AP29" s="300"/>
      <c r="AQ29" s="372">
        <f>příjmy!C136</f>
        <v>221</v>
      </c>
      <c r="AR29" s="94"/>
      <c r="AS29" s="24" t="s">
        <v>572</v>
      </c>
      <c r="AT29" s="295">
        <f t="shared" si="5"/>
        <v>5385</v>
      </c>
      <c r="AU29" s="24"/>
      <c r="AV29" s="296">
        <f>SUM(AW29:BB29)</f>
        <v>3825</v>
      </c>
      <c r="AW29" s="297">
        <f>výdaje!C8</f>
        <v>2700</v>
      </c>
      <c r="AX29" s="297">
        <f>výdaje!C25</f>
        <v>120</v>
      </c>
      <c r="AY29" s="297">
        <f>výdaje!C39</f>
        <v>0</v>
      </c>
      <c r="AZ29" s="297">
        <f>výdaje!C52</f>
        <v>730</v>
      </c>
      <c r="BA29" s="297">
        <f>výdaje!C77</f>
        <v>250</v>
      </c>
      <c r="BB29" s="297">
        <f>výdaje!C92</f>
        <v>25</v>
      </c>
      <c r="BC29" s="298">
        <f t="shared" si="44"/>
        <v>385</v>
      </c>
      <c r="BD29" s="297"/>
      <c r="BE29" s="297"/>
      <c r="BF29" s="297">
        <f>výdaje!C137</f>
        <v>35</v>
      </c>
      <c r="BG29" s="297">
        <f>výdaje!C115</f>
        <v>150</v>
      </c>
      <c r="BH29" s="297"/>
      <c r="BI29" s="299">
        <f>výdaje!C157</f>
        <v>200</v>
      </c>
      <c r="BJ29" s="300"/>
      <c r="BK29" s="301">
        <f t="shared" si="45"/>
        <v>35</v>
      </c>
      <c r="BL29" s="297"/>
      <c r="BM29" s="297"/>
      <c r="BN29" s="297"/>
      <c r="BO29" s="297"/>
      <c r="BP29" s="297">
        <f>výdaje!C263</f>
        <v>35</v>
      </c>
      <c r="BQ29" s="297"/>
      <c r="BR29" s="298">
        <f t="shared" si="36"/>
        <v>729</v>
      </c>
      <c r="BS29" s="297">
        <f>výdaje!C284</f>
        <v>65</v>
      </c>
      <c r="BT29" s="297">
        <f>výdaje!C295</f>
        <v>150</v>
      </c>
      <c r="BU29" s="297">
        <f>výdaje!C306</f>
        <v>94</v>
      </c>
      <c r="BV29" s="297">
        <f>výdaje!C310</f>
        <v>150</v>
      </c>
      <c r="BW29" s="297">
        <f>výdaje!C315</f>
        <v>40</v>
      </c>
      <c r="BX29" s="297">
        <f>výdaje!C320</f>
        <v>90</v>
      </c>
      <c r="BY29" s="297">
        <f>výdaje!C341</f>
        <v>140</v>
      </c>
      <c r="BZ29" s="298">
        <f t="shared" si="46"/>
        <v>151</v>
      </c>
      <c r="CA29" s="297"/>
      <c r="CB29" s="297">
        <f>výdaje!C402</f>
        <v>60</v>
      </c>
      <c r="CC29" s="297">
        <f>výdaje!C407</f>
        <v>25</v>
      </c>
      <c r="CD29" s="297">
        <f>výdaje!C415</f>
        <v>50</v>
      </c>
      <c r="CE29" s="297">
        <f>výdaje!C423</f>
        <v>16</v>
      </c>
      <c r="CF29" s="298">
        <f>SUM(CG29:CH29)</f>
        <v>0</v>
      </c>
      <c r="CG29" s="297"/>
      <c r="CH29" s="297"/>
      <c r="CI29" s="300">
        <f>SUM(CJ29:CK29)</f>
        <v>0</v>
      </c>
      <c r="CJ29" s="306"/>
      <c r="CK29" s="299"/>
      <c r="CL29" s="300"/>
      <c r="CM29" s="300">
        <f>výdaje!C505</f>
        <v>210</v>
      </c>
      <c r="CN29" s="300">
        <f>SUM(CO29:CP29)</f>
        <v>10</v>
      </c>
      <c r="CO29" s="306">
        <f>výdaje!C475</f>
        <v>10</v>
      </c>
      <c r="CP29" s="299"/>
      <c r="CQ29" s="300"/>
      <c r="CR29" s="300"/>
      <c r="CS29" s="300">
        <f>výdaje!C506+výdaje!C507</f>
        <v>40</v>
      </c>
      <c r="CT29" s="298">
        <f t="shared" si="47"/>
        <v>0</v>
      </c>
      <c r="CU29" s="297"/>
      <c r="CV29" s="297"/>
      <c r="CW29" s="304"/>
      <c r="CX29" s="304">
        <f>výdaje!C492</f>
        <v>0</v>
      </c>
      <c r="CY29" s="305"/>
    </row>
    <row r="30" spans="1:103" ht="12.75" customHeight="1" thickBot="1" thickTop="1">
      <c r="A30" s="94"/>
      <c r="B30" s="24" t="s">
        <v>527</v>
      </c>
      <c r="C30" s="295">
        <f t="shared" si="3"/>
        <v>3800</v>
      </c>
      <c r="D30" s="366"/>
      <c r="E30" s="367">
        <f>SUM(F30:K30)</f>
        <v>0</v>
      </c>
      <c r="F30" s="297"/>
      <c r="G30" s="297"/>
      <c r="H30" s="297"/>
      <c r="I30" s="297"/>
      <c r="J30" s="297"/>
      <c r="K30" s="297"/>
      <c r="L30" s="368">
        <f t="shared" si="41"/>
        <v>0</v>
      </c>
      <c r="M30" s="297"/>
      <c r="N30" s="297"/>
      <c r="O30" s="297"/>
      <c r="P30" s="297"/>
      <c r="Q30" s="297"/>
      <c r="R30" s="297"/>
      <c r="S30" s="297"/>
      <c r="T30" s="369"/>
      <c r="U30" s="297"/>
      <c r="V30" s="297"/>
      <c r="W30" s="368">
        <f>SUM(X30:AI30)</f>
        <v>0</v>
      </c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370"/>
      <c r="AK30" s="300"/>
      <c r="AL30" s="368">
        <f>SUM(AM30:AO30)</f>
        <v>3800</v>
      </c>
      <c r="AM30" s="297"/>
      <c r="AN30" s="297"/>
      <c r="AO30" s="371">
        <f>příjmy!C123</f>
        <v>3800</v>
      </c>
      <c r="AP30" s="300"/>
      <c r="AQ30" s="372"/>
      <c r="AR30" s="94"/>
      <c r="AS30" s="24" t="s">
        <v>527</v>
      </c>
      <c r="AT30" s="295">
        <f t="shared" si="5"/>
        <v>780</v>
      </c>
      <c r="AU30" s="24"/>
      <c r="AV30" s="315">
        <f>SUM(AW30:BB30)</f>
        <v>0</v>
      </c>
      <c r="AW30" s="297"/>
      <c r="AX30" s="297"/>
      <c r="AY30" s="297"/>
      <c r="AZ30" s="297"/>
      <c r="BA30" s="297"/>
      <c r="BB30" s="297"/>
      <c r="BC30" s="298">
        <f t="shared" si="44"/>
        <v>0</v>
      </c>
      <c r="BD30" s="297"/>
      <c r="BE30" s="297"/>
      <c r="BF30" s="297"/>
      <c r="BG30" s="297"/>
      <c r="BH30" s="297"/>
      <c r="BI30" s="299"/>
      <c r="BJ30" s="300"/>
      <c r="BK30" s="301">
        <f>SUM(BL30:BQ30)</f>
        <v>0</v>
      </c>
      <c r="BL30" s="297"/>
      <c r="BM30" s="297"/>
      <c r="BN30" s="297"/>
      <c r="BO30" s="297"/>
      <c r="BP30" s="297"/>
      <c r="BQ30" s="297"/>
      <c r="BR30" s="298">
        <f>SUM(BS30:BY30)</f>
        <v>580</v>
      </c>
      <c r="BS30" s="297"/>
      <c r="BT30" s="297"/>
      <c r="BU30" s="297">
        <f>výdaje!C307</f>
        <v>460</v>
      </c>
      <c r="BV30" s="297">
        <f>výdaje!C311</f>
        <v>70</v>
      </c>
      <c r="BW30" s="297"/>
      <c r="BX30" s="297"/>
      <c r="BY30" s="297">
        <f>výdaje!C342</f>
        <v>50</v>
      </c>
      <c r="BZ30" s="298">
        <f>SUM(CA30:CE30)</f>
        <v>0</v>
      </c>
      <c r="CA30" s="297"/>
      <c r="CB30" s="297"/>
      <c r="CC30" s="297"/>
      <c r="CD30" s="297"/>
      <c r="CE30" s="297"/>
      <c r="CF30" s="298">
        <f>SUM(CG30:CH30)</f>
        <v>0</v>
      </c>
      <c r="CG30" s="297"/>
      <c r="CH30" s="297"/>
      <c r="CI30" s="300">
        <f>SUM(CJ30:CK30)</f>
        <v>0</v>
      </c>
      <c r="CJ30" s="306"/>
      <c r="CK30" s="299"/>
      <c r="CL30" s="300"/>
      <c r="CM30" s="300"/>
      <c r="CN30" s="300">
        <f>SUM(CO30:CP30)</f>
        <v>0</v>
      </c>
      <c r="CO30" s="306"/>
      <c r="CP30" s="299"/>
      <c r="CQ30" s="300"/>
      <c r="CR30" s="300">
        <f>výdaje!C513</f>
        <v>0</v>
      </c>
      <c r="CS30" s="300"/>
      <c r="CT30" s="298">
        <f>CU30+CV30</f>
        <v>200</v>
      </c>
      <c r="CU30" s="297"/>
      <c r="CV30" s="297">
        <f>výdaje!C533</f>
        <v>200</v>
      </c>
      <c r="CW30" s="304"/>
      <c r="CX30" s="304"/>
      <c r="CY30" s="305"/>
    </row>
    <row r="31" spans="1:103" ht="12.75" customHeight="1" thickBot="1" thickTop="1">
      <c r="A31" s="94"/>
      <c r="B31" s="24" t="s">
        <v>175</v>
      </c>
      <c r="C31" s="295">
        <f t="shared" si="3"/>
        <v>75</v>
      </c>
      <c r="D31" s="366"/>
      <c r="E31" s="367">
        <f t="shared" si="40"/>
        <v>0</v>
      </c>
      <c r="F31" s="297"/>
      <c r="G31" s="297"/>
      <c r="H31" s="297"/>
      <c r="I31" s="297"/>
      <c r="J31" s="297"/>
      <c r="K31" s="297"/>
      <c r="L31" s="368">
        <f t="shared" si="41"/>
        <v>0</v>
      </c>
      <c r="M31" s="297"/>
      <c r="N31" s="297"/>
      <c r="O31" s="297"/>
      <c r="P31" s="297"/>
      <c r="Q31" s="297"/>
      <c r="R31" s="297"/>
      <c r="S31" s="297"/>
      <c r="T31" s="369"/>
      <c r="U31" s="297"/>
      <c r="V31" s="297"/>
      <c r="W31" s="368">
        <f t="shared" si="42"/>
        <v>75</v>
      </c>
      <c r="X31" s="297">
        <f>příjmy!C46</f>
        <v>15</v>
      </c>
      <c r="Y31" s="297"/>
      <c r="Z31" s="297">
        <f>příjmy!C55</f>
        <v>60</v>
      </c>
      <c r="AA31" s="297"/>
      <c r="AB31" s="297"/>
      <c r="AC31" s="297"/>
      <c r="AD31" s="297"/>
      <c r="AE31" s="297"/>
      <c r="AF31" s="297"/>
      <c r="AG31" s="297"/>
      <c r="AH31" s="297"/>
      <c r="AI31" s="297"/>
      <c r="AJ31" s="370"/>
      <c r="AK31" s="300"/>
      <c r="AL31" s="368">
        <f t="shared" si="43"/>
        <v>0</v>
      </c>
      <c r="AM31" s="297"/>
      <c r="AN31" s="297"/>
      <c r="AO31" s="371"/>
      <c r="AP31" s="300"/>
      <c r="AQ31" s="372"/>
      <c r="AR31" s="94"/>
      <c r="AS31" s="24" t="s">
        <v>175</v>
      </c>
      <c r="AT31" s="295">
        <f t="shared" si="5"/>
        <v>941</v>
      </c>
      <c r="AU31" s="24"/>
      <c r="AV31" s="296">
        <f aca="true" t="shared" si="48" ref="AV31:AV36">SUM(AW31:BB31)</f>
        <v>0</v>
      </c>
      <c r="AW31" s="297">
        <f>výdaje!C9</f>
        <v>0</v>
      </c>
      <c r="AX31" s="297">
        <f>výdaje!C26</f>
        <v>0</v>
      </c>
      <c r="AY31" s="297"/>
      <c r="AZ31" s="297">
        <f>výdaje!C53</f>
        <v>0</v>
      </c>
      <c r="BA31" s="297">
        <f>výdaje!C79</f>
        <v>0</v>
      </c>
      <c r="BB31" s="297"/>
      <c r="BC31" s="298">
        <f t="shared" si="44"/>
        <v>0</v>
      </c>
      <c r="BD31" s="297"/>
      <c r="BE31" s="297"/>
      <c r="BF31" s="297">
        <f>výdaje!C138</f>
        <v>0</v>
      </c>
      <c r="BG31" s="297">
        <f>výdaje!C117</f>
        <v>0</v>
      </c>
      <c r="BH31" s="297">
        <f>výdaje!C126</f>
        <v>0</v>
      </c>
      <c r="BI31" s="299">
        <f>výdaje!C158</f>
        <v>0</v>
      </c>
      <c r="BJ31" s="300"/>
      <c r="BK31" s="301">
        <f t="shared" si="45"/>
        <v>0</v>
      </c>
      <c r="BL31" s="297">
        <f>výdaje!C205</f>
        <v>0</v>
      </c>
      <c r="BM31" s="297"/>
      <c r="BN31" s="297">
        <f>výdaje!C241</f>
        <v>0</v>
      </c>
      <c r="BO31" s="297"/>
      <c r="BP31" s="297"/>
      <c r="BQ31" s="297"/>
      <c r="BR31" s="298">
        <f t="shared" si="36"/>
        <v>350</v>
      </c>
      <c r="BS31" s="297">
        <f>výdaje!C285</f>
        <v>0</v>
      </c>
      <c r="BT31" s="297">
        <f>výdaje!C296</f>
        <v>0</v>
      </c>
      <c r="BU31" s="297"/>
      <c r="BV31" s="297"/>
      <c r="BW31" s="297">
        <f>výdaje!C316</f>
        <v>0</v>
      </c>
      <c r="BX31" s="297">
        <f>výdaje!C323</f>
        <v>0</v>
      </c>
      <c r="BY31" s="297">
        <f>výdaje!C343</f>
        <v>350</v>
      </c>
      <c r="BZ31" s="298">
        <f t="shared" si="46"/>
        <v>0</v>
      </c>
      <c r="CA31" s="297">
        <f>výdaje!C383</f>
        <v>0</v>
      </c>
      <c r="CB31" s="297">
        <f>výdaje!C403</f>
        <v>0</v>
      </c>
      <c r="CC31" s="297">
        <f>výdaje!C408</f>
        <v>0</v>
      </c>
      <c r="CD31" s="297"/>
      <c r="CE31" s="297"/>
      <c r="CF31" s="298">
        <f aca="true" t="shared" si="49" ref="CF31:CF36">SUM(CG31:CH31)</f>
        <v>0</v>
      </c>
      <c r="CG31" s="297"/>
      <c r="CH31" s="297"/>
      <c r="CI31" s="300">
        <f aca="true" t="shared" si="50" ref="CI31:CI36">SUM(CJ31:CK31)</f>
        <v>0</v>
      </c>
      <c r="CJ31" s="306"/>
      <c r="CK31" s="299"/>
      <c r="CL31" s="300"/>
      <c r="CM31" s="300"/>
      <c r="CN31" s="300">
        <f aca="true" t="shared" si="51" ref="CN31:CN36">SUM(CO31:CP31)</f>
        <v>0</v>
      </c>
      <c r="CO31" s="306"/>
      <c r="CP31" s="299"/>
      <c r="CQ31" s="300"/>
      <c r="CR31" s="300"/>
      <c r="CS31" s="300"/>
      <c r="CT31" s="298">
        <f t="shared" si="47"/>
        <v>591</v>
      </c>
      <c r="CU31" s="297">
        <f>výdaje!C536+výdaje!C537</f>
        <v>591</v>
      </c>
      <c r="CV31" s="297"/>
      <c r="CW31" s="304"/>
      <c r="CX31" s="304"/>
      <c r="CY31" s="305"/>
    </row>
    <row r="32" spans="1:103" ht="12.75" customHeight="1" thickBot="1" thickTop="1">
      <c r="A32" s="94"/>
      <c r="B32" s="24" t="s">
        <v>176</v>
      </c>
      <c r="C32" s="295">
        <f t="shared" si="3"/>
        <v>310</v>
      </c>
      <c r="D32" s="366"/>
      <c r="E32" s="367">
        <f t="shared" si="40"/>
        <v>0</v>
      </c>
      <c r="F32" s="297"/>
      <c r="G32" s="297"/>
      <c r="H32" s="297"/>
      <c r="I32" s="297"/>
      <c r="J32" s="297"/>
      <c r="K32" s="297"/>
      <c r="L32" s="368">
        <f t="shared" si="41"/>
        <v>0</v>
      </c>
      <c r="M32" s="297"/>
      <c r="N32" s="297"/>
      <c r="O32" s="297"/>
      <c r="P32" s="297"/>
      <c r="Q32" s="297"/>
      <c r="R32" s="297"/>
      <c r="S32" s="297"/>
      <c r="T32" s="369"/>
      <c r="U32" s="297"/>
      <c r="V32" s="297"/>
      <c r="W32" s="368">
        <f t="shared" si="42"/>
        <v>310</v>
      </c>
      <c r="X32" s="297"/>
      <c r="Y32" s="297"/>
      <c r="Z32" s="297"/>
      <c r="AA32" s="297"/>
      <c r="AB32" s="297">
        <f>příjmy!C63</f>
        <v>310</v>
      </c>
      <c r="AC32" s="297"/>
      <c r="AD32" s="297"/>
      <c r="AE32" s="297"/>
      <c r="AF32" s="297"/>
      <c r="AG32" s="297"/>
      <c r="AH32" s="297"/>
      <c r="AI32" s="297"/>
      <c r="AJ32" s="370"/>
      <c r="AK32" s="300"/>
      <c r="AL32" s="368">
        <f t="shared" si="43"/>
        <v>0</v>
      </c>
      <c r="AM32" s="297"/>
      <c r="AN32" s="297"/>
      <c r="AO32" s="371"/>
      <c r="AP32" s="300"/>
      <c r="AQ32" s="372"/>
      <c r="AR32" s="94"/>
      <c r="AS32" s="24" t="s">
        <v>176</v>
      </c>
      <c r="AT32" s="295">
        <f t="shared" si="5"/>
        <v>333</v>
      </c>
      <c r="AU32" s="24"/>
      <c r="AV32" s="296">
        <f t="shared" si="48"/>
        <v>0</v>
      </c>
      <c r="AW32" s="297"/>
      <c r="AX32" s="297"/>
      <c r="AY32" s="297"/>
      <c r="AZ32" s="297"/>
      <c r="BA32" s="297"/>
      <c r="BB32" s="297"/>
      <c r="BC32" s="298">
        <f t="shared" si="44"/>
        <v>10</v>
      </c>
      <c r="BD32" s="297"/>
      <c r="BE32" s="297"/>
      <c r="BF32" s="297"/>
      <c r="BG32" s="297"/>
      <c r="BH32" s="297"/>
      <c r="BI32" s="299">
        <f>výdaje!C159</f>
        <v>10</v>
      </c>
      <c r="BJ32" s="300"/>
      <c r="BK32" s="301">
        <f t="shared" si="45"/>
        <v>273</v>
      </c>
      <c r="BL32" s="297">
        <f>výdaje!C206</f>
        <v>20</v>
      </c>
      <c r="BM32" s="297">
        <f>výdaje!C226</f>
        <v>163</v>
      </c>
      <c r="BN32" s="297">
        <f>výdaje!C242</f>
        <v>90</v>
      </c>
      <c r="BO32" s="297"/>
      <c r="BP32" s="297"/>
      <c r="BQ32" s="297"/>
      <c r="BR32" s="298">
        <f t="shared" si="36"/>
        <v>40</v>
      </c>
      <c r="BS32" s="297"/>
      <c r="BT32" s="297"/>
      <c r="BU32" s="297"/>
      <c r="BV32" s="297"/>
      <c r="BW32" s="297"/>
      <c r="BX32" s="297"/>
      <c r="BY32" s="297">
        <f>výdaje!C344</f>
        <v>40</v>
      </c>
      <c r="BZ32" s="298">
        <f t="shared" si="46"/>
        <v>10</v>
      </c>
      <c r="CA32" s="297">
        <f>výdaje!C385</f>
        <v>10</v>
      </c>
      <c r="CB32" s="297"/>
      <c r="CC32" s="297"/>
      <c r="CD32" s="297"/>
      <c r="CE32" s="297"/>
      <c r="CF32" s="298">
        <f t="shared" si="49"/>
        <v>0</v>
      </c>
      <c r="CG32" s="297"/>
      <c r="CH32" s="297"/>
      <c r="CI32" s="300">
        <f t="shared" si="50"/>
        <v>0</v>
      </c>
      <c r="CJ32" s="306"/>
      <c r="CK32" s="299"/>
      <c r="CL32" s="300"/>
      <c r="CM32" s="300"/>
      <c r="CN32" s="300">
        <f t="shared" si="51"/>
        <v>0</v>
      </c>
      <c r="CO32" s="306"/>
      <c r="CP32" s="299"/>
      <c r="CQ32" s="300"/>
      <c r="CR32" s="300"/>
      <c r="CS32" s="300"/>
      <c r="CT32" s="298">
        <f t="shared" si="47"/>
        <v>0</v>
      </c>
      <c r="CU32" s="297"/>
      <c r="CV32" s="297"/>
      <c r="CW32" s="304"/>
      <c r="CX32" s="304"/>
      <c r="CY32" s="305"/>
    </row>
    <row r="33" spans="1:103" ht="12.75" customHeight="1" thickBot="1" thickTop="1">
      <c r="A33" s="94"/>
      <c r="B33" s="24" t="s">
        <v>177</v>
      </c>
      <c r="C33" s="295">
        <f t="shared" si="3"/>
        <v>510</v>
      </c>
      <c r="D33" s="366"/>
      <c r="E33" s="367">
        <f t="shared" si="40"/>
        <v>0</v>
      </c>
      <c r="F33" s="297"/>
      <c r="G33" s="297"/>
      <c r="H33" s="297"/>
      <c r="I33" s="297"/>
      <c r="J33" s="297"/>
      <c r="K33" s="297"/>
      <c r="L33" s="368">
        <f t="shared" si="41"/>
        <v>0</v>
      </c>
      <c r="M33" s="297"/>
      <c r="N33" s="297"/>
      <c r="O33" s="297"/>
      <c r="P33" s="297"/>
      <c r="Q33" s="297"/>
      <c r="R33" s="297"/>
      <c r="S33" s="297"/>
      <c r="T33" s="369"/>
      <c r="U33" s="297"/>
      <c r="V33" s="297"/>
      <c r="W33" s="368">
        <f t="shared" si="42"/>
        <v>510</v>
      </c>
      <c r="X33" s="297"/>
      <c r="Y33" s="297"/>
      <c r="Z33" s="297"/>
      <c r="AA33" s="297"/>
      <c r="AB33" s="297">
        <f>příjmy!C64</f>
        <v>510</v>
      </c>
      <c r="AC33" s="297"/>
      <c r="AD33" s="297"/>
      <c r="AE33" s="297"/>
      <c r="AF33" s="297"/>
      <c r="AG33" s="297"/>
      <c r="AH33" s="297"/>
      <c r="AI33" s="297"/>
      <c r="AJ33" s="370"/>
      <c r="AK33" s="300"/>
      <c r="AL33" s="368">
        <f t="shared" si="43"/>
        <v>0</v>
      </c>
      <c r="AM33" s="297"/>
      <c r="AN33" s="297"/>
      <c r="AO33" s="371"/>
      <c r="AP33" s="300"/>
      <c r="AQ33" s="372"/>
      <c r="AR33" s="94"/>
      <c r="AS33" s="24" t="s">
        <v>177</v>
      </c>
      <c r="AT33" s="295">
        <f t="shared" si="5"/>
        <v>286</v>
      </c>
      <c r="AU33" s="24"/>
      <c r="AV33" s="296">
        <f t="shared" si="48"/>
        <v>0</v>
      </c>
      <c r="AW33" s="297"/>
      <c r="AX33" s="297">
        <f>výdaje!C27</f>
        <v>0</v>
      </c>
      <c r="AY33" s="297"/>
      <c r="AZ33" s="297">
        <f>výdaje!C54</f>
        <v>0</v>
      </c>
      <c r="BA33" s="297">
        <f>výdaje!C80</f>
        <v>0</v>
      </c>
      <c r="BB33" s="297"/>
      <c r="BC33" s="298">
        <f t="shared" si="44"/>
        <v>10</v>
      </c>
      <c r="BD33" s="297"/>
      <c r="BE33" s="297"/>
      <c r="BF33" s="297"/>
      <c r="BG33" s="297"/>
      <c r="BH33" s="297"/>
      <c r="BI33" s="299">
        <f>výdaje!C160</f>
        <v>10</v>
      </c>
      <c r="BJ33" s="300"/>
      <c r="BK33" s="301">
        <f t="shared" si="45"/>
        <v>251</v>
      </c>
      <c r="BL33" s="297">
        <f>výdaje!C207</f>
        <v>31</v>
      </c>
      <c r="BM33" s="297"/>
      <c r="BN33" s="297">
        <f>výdaje!C243</f>
        <v>220</v>
      </c>
      <c r="BO33" s="297"/>
      <c r="BP33" s="297"/>
      <c r="BQ33" s="297"/>
      <c r="BR33" s="298">
        <f t="shared" si="36"/>
        <v>10</v>
      </c>
      <c r="BS33" s="297"/>
      <c r="BT33" s="297"/>
      <c r="BU33" s="297"/>
      <c r="BV33" s="297"/>
      <c r="BW33" s="297"/>
      <c r="BX33" s="297"/>
      <c r="BY33" s="297">
        <f>výdaje!C345</f>
        <v>10</v>
      </c>
      <c r="BZ33" s="298">
        <f t="shared" si="46"/>
        <v>15</v>
      </c>
      <c r="CA33" s="297">
        <f>výdaje!C384</f>
        <v>15</v>
      </c>
      <c r="CB33" s="297"/>
      <c r="CC33" s="297"/>
      <c r="CD33" s="297"/>
      <c r="CE33" s="297"/>
      <c r="CF33" s="298">
        <f t="shared" si="49"/>
        <v>0</v>
      </c>
      <c r="CG33" s="297"/>
      <c r="CH33" s="297"/>
      <c r="CI33" s="300">
        <f t="shared" si="50"/>
        <v>0</v>
      </c>
      <c r="CJ33" s="306"/>
      <c r="CK33" s="299"/>
      <c r="CL33" s="300"/>
      <c r="CM33" s="300"/>
      <c r="CN33" s="300">
        <f t="shared" si="51"/>
        <v>0</v>
      </c>
      <c r="CO33" s="306"/>
      <c r="CP33" s="299"/>
      <c r="CQ33" s="300"/>
      <c r="CR33" s="300"/>
      <c r="CS33" s="300"/>
      <c r="CT33" s="298">
        <f t="shared" si="47"/>
        <v>0</v>
      </c>
      <c r="CU33" s="297"/>
      <c r="CV33" s="297"/>
      <c r="CW33" s="304"/>
      <c r="CX33" s="304"/>
      <c r="CY33" s="305"/>
    </row>
    <row r="34" spans="1:103" ht="12.75" customHeight="1" thickBot="1" thickTop="1">
      <c r="A34" s="94"/>
      <c r="B34" s="24" t="s">
        <v>178</v>
      </c>
      <c r="C34" s="295">
        <f t="shared" si="3"/>
        <v>882</v>
      </c>
      <c r="D34" s="366"/>
      <c r="E34" s="367">
        <f t="shared" si="40"/>
        <v>0</v>
      </c>
      <c r="F34" s="297"/>
      <c r="G34" s="297"/>
      <c r="H34" s="297"/>
      <c r="I34" s="297"/>
      <c r="J34" s="297"/>
      <c r="K34" s="297"/>
      <c r="L34" s="368">
        <f t="shared" si="41"/>
        <v>6</v>
      </c>
      <c r="M34" s="297">
        <f>příjmy!C18</f>
        <v>6</v>
      </c>
      <c r="N34" s="297"/>
      <c r="O34" s="297"/>
      <c r="P34" s="297"/>
      <c r="Q34" s="297"/>
      <c r="R34" s="297"/>
      <c r="S34" s="297"/>
      <c r="T34" s="369"/>
      <c r="U34" s="297"/>
      <c r="V34" s="297"/>
      <c r="W34" s="368">
        <f t="shared" si="42"/>
        <v>876</v>
      </c>
      <c r="X34" s="297"/>
      <c r="Y34" s="297"/>
      <c r="Z34" s="297"/>
      <c r="AA34" s="297"/>
      <c r="AB34" s="297">
        <f>příjmy!C65</f>
        <v>876</v>
      </c>
      <c r="AC34" s="297"/>
      <c r="AD34" s="297"/>
      <c r="AE34" s="297"/>
      <c r="AF34" s="297"/>
      <c r="AG34" s="297"/>
      <c r="AH34" s="297"/>
      <c r="AI34" s="297"/>
      <c r="AJ34" s="370"/>
      <c r="AK34" s="300"/>
      <c r="AL34" s="368">
        <f t="shared" si="43"/>
        <v>0</v>
      </c>
      <c r="AM34" s="297"/>
      <c r="AN34" s="297"/>
      <c r="AO34" s="371"/>
      <c r="AP34" s="300"/>
      <c r="AQ34" s="372"/>
      <c r="AR34" s="94"/>
      <c r="AS34" s="24" t="s">
        <v>178</v>
      </c>
      <c r="AT34" s="295">
        <f t="shared" si="5"/>
        <v>114</v>
      </c>
      <c r="AU34" s="24"/>
      <c r="AV34" s="296">
        <f t="shared" si="48"/>
        <v>0</v>
      </c>
      <c r="AW34" s="297"/>
      <c r="AX34" s="297"/>
      <c r="AY34" s="297"/>
      <c r="AZ34" s="297"/>
      <c r="BA34" s="297"/>
      <c r="BB34" s="297"/>
      <c r="BC34" s="298">
        <f t="shared" si="44"/>
        <v>22</v>
      </c>
      <c r="BD34" s="297"/>
      <c r="BE34" s="297"/>
      <c r="BF34" s="297"/>
      <c r="BG34" s="297"/>
      <c r="BH34" s="297"/>
      <c r="BI34" s="299">
        <f>výdaje!C161</f>
        <v>22</v>
      </c>
      <c r="BJ34" s="300"/>
      <c r="BK34" s="301">
        <f t="shared" si="45"/>
        <v>22</v>
      </c>
      <c r="BL34" s="297">
        <f>výdaje!C208</f>
        <v>12</v>
      </c>
      <c r="BM34" s="297">
        <f>výdaje!C227</f>
        <v>0</v>
      </c>
      <c r="BN34" s="297">
        <f>výdaje!C244</f>
        <v>10</v>
      </c>
      <c r="BO34" s="297"/>
      <c r="BP34" s="297"/>
      <c r="BQ34" s="297"/>
      <c r="BR34" s="298">
        <f t="shared" si="36"/>
        <v>40</v>
      </c>
      <c r="BS34" s="297"/>
      <c r="BT34" s="297"/>
      <c r="BU34" s="297"/>
      <c r="BV34" s="297"/>
      <c r="BW34" s="297"/>
      <c r="BX34" s="297"/>
      <c r="BY34" s="297">
        <f>výdaje!C346</f>
        <v>40</v>
      </c>
      <c r="BZ34" s="298">
        <f t="shared" si="46"/>
        <v>30</v>
      </c>
      <c r="CA34" s="297">
        <f>výdaje!C386</f>
        <v>30</v>
      </c>
      <c r="CB34" s="297"/>
      <c r="CC34" s="297"/>
      <c r="CD34" s="297"/>
      <c r="CE34" s="297"/>
      <c r="CF34" s="298">
        <f t="shared" si="49"/>
        <v>0</v>
      </c>
      <c r="CG34" s="297"/>
      <c r="CH34" s="297"/>
      <c r="CI34" s="300">
        <f t="shared" si="50"/>
        <v>0</v>
      </c>
      <c r="CJ34" s="306"/>
      <c r="CK34" s="299"/>
      <c r="CL34" s="300"/>
      <c r="CM34" s="300"/>
      <c r="CN34" s="300">
        <f t="shared" si="51"/>
        <v>0</v>
      </c>
      <c r="CO34" s="306"/>
      <c r="CP34" s="299"/>
      <c r="CQ34" s="300"/>
      <c r="CR34" s="300"/>
      <c r="CS34" s="300"/>
      <c r="CT34" s="298">
        <f t="shared" si="47"/>
        <v>0</v>
      </c>
      <c r="CU34" s="297"/>
      <c r="CV34" s="297"/>
      <c r="CW34" s="304"/>
      <c r="CX34" s="304"/>
      <c r="CY34" s="305"/>
    </row>
    <row r="35" spans="1:103" ht="12.75" customHeight="1" thickBot="1" thickTop="1">
      <c r="A35" s="94"/>
      <c r="B35" s="24" t="s">
        <v>179</v>
      </c>
      <c r="C35" s="295">
        <f t="shared" si="3"/>
        <v>100</v>
      </c>
      <c r="D35" s="366"/>
      <c r="E35" s="367">
        <f t="shared" si="40"/>
        <v>0</v>
      </c>
      <c r="F35" s="297"/>
      <c r="G35" s="297"/>
      <c r="H35" s="297"/>
      <c r="I35" s="297"/>
      <c r="J35" s="297"/>
      <c r="K35" s="297"/>
      <c r="L35" s="368">
        <f t="shared" si="41"/>
        <v>0</v>
      </c>
      <c r="M35" s="297"/>
      <c r="N35" s="297"/>
      <c r="O35" s="297"/>
      <c r="P35" s="297"/>
      <c r="Q35" s="297"/>
      <c r="R35" s="297"/>
      <c r="S35" s="297"/>
      <c r="T35" s="369"/>
      <c r="U35" s="297"/>
      <c r="V35" s="297"/>
      <c r="W35" s="368">
        <f t="shared" si="42"/>
        <v>100</v>
      </c>
      <c r="X35" s="297"/>
      <c r="Y35" s="297"/>
      <c r="Z35" s="297"/>
      <c r="AA35" s="297">
        <f>příjmy!C59</f>
        <v>100</v>
      </c>
      <c r="AB35" s="297"/>
      <c r="AC35" s="297"/>
      <c r="AD35" s="297"/>
      <c r="AE35" s="297"/>
      <c r="AF35" s="297"/>
      <c r="AG35" s="297"/>
      <c r="AH35" s="297"/>
      <c r="AI35" s="297"/>
      <c r="AJ35" s="370"/>
      <c r="AK35" s="300"/>
      <c r="AL35" s="368">
        <f t="shared" si="43"/>
        <v>0</v>
      </c>
      <c r="AM35" s="297"/>
      <c r="AN35" s="297"/>
      <c r="AO35" s="371"/>
      <c r="AP35" s="300"/>
      <c r="AQ35" s="372"/>
      <c r="AR35" s="94"/>
      <c r="AS35" s="24" t="s">
        <v>179</v>
      </c>
      <c r="AT35" s="295">
        <f t="shared" si="5"/>
        <v>1460</v>
      </c>
      <c r="AU35" s="24"/>
      <c r="AV35" s="296">
        <f t="shared" si="48"/>
        <v>0</v>
      </c>
      <c r="AW35" s="297"/>
      <c r="AX35" s="297"/>
      <c r="AY35" s="297"/>
      <c r="AZ35" s="297"/>
      <c r="BA35" s="297"/>
      <c r="BB35" s="297"/>
      <c r="BC35" s="298">
        <f t="shared" si="44"/>
        <v>0</v>
      </c>
      <c r="BD35" s="297"/>
      <c r="BE35" s="297"/>
      <c r="BF35" s="297"/>
      <c r="BG35" s="297"/>
      <c r="BH35" s="297"/>
      <c r="BI35" s="299"/>
      <c r="BJ35" s="300"/>
      <c r="BK35" s="301">
        <f t="shared" si="45"/>
        <v>0</v>
      </c>
      <c r="BL35" s="297"/>
      <c r="BM35" s="297"/>
      <c r="BN35" s="297"/>
      <c r="BO35" s="297"/>
      <c r="BP35" s="297"/>
      <c r="BQ35" s="297"/>
      <c r="BR35" s="298">
        <f t="shared" si="36"/>
        <v>160</v>
      </c>
      <c r="BS35" s="297"/>
      <c r="BT35" s="297"/>
      <c r="BU35" s="297"/>
      <c r="BV35" s="297"/>
      <c r="BW35" s="297"/>
      <c r="BX35" s="297"/>
      <c r="BY35" s="297">
        <f>výdaje!C347</f>
        <v>160</v>
      </c>
      <c r="BZ35" s="298">
        <f t="shared" si="46"/>
        <v>0</v>
      </c>
      <c r="CA35" s="297"/>
      <c r="CB35" s="297"/>
      <c r="CC35" s="297"/>
      <c r="CD35" s="297"/>
      <c r="CE35" s="297"/>
      <c r="CF35" s="298">
        <f t="shared" si="49"/>
        <v>0</v>
      </c>
      <c r="CG35" s="297"/>
      <c r="CH35" s="297"/>
      <c r="CI35" s="300">
        <f t="shared" si="50"/>
        <v>0</v>
      </c>
      <c r="CJ35" s="306"/>
      <c r="CK35" s="299"/>
      <c r="CL35" s="300"/>
      <c r="CM35" s="300"/>
      <c r="CN35" s="300">
        <f t="shared" si="51"/>
        <v>0</v>
      </c>
      <c r="CO35" s="306"/>
      <c r="CP35" s="299"/>
      <c r="CQ35" s="300"/>
      <c r="CR35" s="300"/>
      <c r="CS35" s="300"/>
      <c r="CT35" s="298">
        <f t="shared" si="47"/>
        <v>1300</v>
      </c>
      <c r="CU35" s="297">
        <f>výdaje!C538</f>
        <v>1300</v>
      </c>
      <c r="CV35" s="297"/>
      <c r="CW35" s="304"/>
      <c r="CX35" s="304"/>
      <c r="CY35" s="305"/>
    </row>
    <row r="36" spans="1:103" ht="12.75" customHeight="1" thickBot="1" thickTop="1">
      <c r="A36" s="94"/>
      <c r="B36" s="24" t="s">
        <v>180</v>
      </c>
      <c r="C36" s="295">
        <f t="shared" si="3"/>
        <v>0</v>
      </c>
      <c r="D36" s="366"/>
      <c r="E36" s="367">
        <f t="shared" si="40"/>
        <v>0</v>
      </c>
      <c r="F36" s="297"/>
      <c r="G36" s="297"/>
      <c r="H36" s="297"/>
      <c r="I36" s="297"/>
      <c r="J36" s="297"/>
      <c r="K36" s="297"/>
      <c r="L36" s="368">
        <f t="shared" si="41"/>
        <v>0</v>
      </c>
      <c r="M36" s="297"/>
      <c r="N36" s="297"/>
      <c r="O36" s="297"/>
      <c r="P36" s="297"/>
      <c r="Q36" s="297"/>
      <c r="R36" s="297"/>
      <c r="S36" s="297"/>
      <c r="T36" s="369"/>
      <c r="U36" s="297"/>
      <c r="V36" s="297"/>
      <c r="W36" s="368">
        <f t="shared" si="42"/>
        <v>0</v>
      </c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370"/>
      <c r="AK36" s="300"/>
      <c r="AL36" s="368">
        <f t="shared" si="43"/>
        <v>0</v>
      </c>
      <c r="AM36" s="297"/>
      <c r="AN36" s="297"/>
      <c r="AO36" s="371"/>
      <c r="AP36" s="300"/>
      <c r="AQ36" s="372"/>
      <c r="AR36" s="94"/>
      <c r="AS36" s="24" t="s">
        <v>180</v>
      </c>
      <c r="AT36" s="295">
        <f t="shared" si="5"/>
        <v>70</v>
      </c>
      <c r="AU36" s="24"/>
      <c r="AV36" s="296">
        <f t="shared" si="48"/>
        <v>0</v>
      </c>
      <c r="AW36" s="297"/>
      <c r="AX36" s="297"/>
      <c r="AY36" s="297"/>
      <c r="AZ36" s="297"/>
      <c r="BA36" s="297"/>
      <c r="BB36" s="297"/>
      <c r="BC36" s="298">
        <f t="shared" si="44"/>
        <v>0</v>
      </c>
      <c r="BD36" s="297"/>
      <c r="BE36" s="297"/>
      <c r="BF36" s="297"/>
      <c r="BG36" s="297"/>
      <c r="BH36" s="297"/>
      <c r="BI36" s="299"/>
      <c r="BJ36" s="300"/>
      <c r="BK36" s="301">
        <f t="shared" si="45"/>
        <v>0</v>
      </c>
      <c r="BL36" s="297"/>
      <c r="BM36" s="297"/>
      <c r="BN36" s="297"/>
      <c r="BO36" s="297"/>
      <c r="BP36" s="297"/>
      <c r="BQ36" s="297"/>
      <c r="BR36" s="298">
        <f t="shared" si="36"/>
        <v>20</v>
      </c>
      <c r="BS36" s="297"/>
      <c r="BT36" s="297"/>
      <c r="BU36" s="297"/>
      <c r="BV36" s="297">
        <f>výdaje!C312</f>
        <v>20</v>
      </c>
      <c r="BW36" s="297"/>
      <c r="BX36" s="297"/>
      <c r="BY36" s="297"/>
      <c r="BZ36" s="298">
        <f t="shared" si="46"/>
        <v>0</v>
      </c>
      <c r="CA36" s="297"/>
      <c r="CB36" s="297"/>
      <c r="CC36" s="297"/>
      <c r="CD36" s="297"/>
      <c r="CE36" s="297"/>
      <c r="CF36" s="298">
        <f t="shared" si="49"/>
        <v>0</v>
      </c>
      <c r="CG36" s="297"/>
      <c r="CH36" s="297"/>
      <c r="CI36" s="300">
        <f t="shared" si="50"/>
        <v>0</v>
      </c>
      <c r="CJ36" s="306"/>
      <c r="CK36" s="299"/>
      <c r="CL36" s="300"/>
      <c r="CM36" s="300"/>
      <c r="CN36" s="300">
        <f t="shared" si="51"/>
        <v>50</v>
      </c>
      <c r="CO36" s="306"/>
      <c r="CP36" s="299">
        <f>výdaje!C469</f>
        <v>50</v>
      </c>
      <c r="CQ36" s="300"/>
      <c r="CR36" s="300"/>
      <c r="CS36" s="300"/>
      <c r="CT36" s="298">
        <f t="shared" si="47"/>
        <v>0</v>
      </c>
      <c r="CU36" s="297"/>
      <c r="CV36" s="297"/>
      <c r="CW36" s="304"/>
      <c r="CX36" s="304"/>
      <c r="CY36" s="305"/>
    </row>
    <row r="37" spans="1:103" ht="12.75" customHeight="1" thickBot="1" thickTop="1">
      <c r="A37" s="106" t="s">
        <v>181</v>
      </c>
      <c r="B37" s="264"/>
      <c r="C37" s="274">
        <f t="shared" si="3"/>
        <v>508</v>
      </c>
      <c r="D37" s="349"/>
      <c r="E37" s="311">
        <f>SUM(E38:E41)</f>
        <v>0</v>
      </c>
      <c r="F37" s="373">
        <f aca="true" t="shared" si="52" ref="F37:AQ37">SUM(F38:F41)</f>
        <v>0</v>
      </c>
      <c r="G37" s="373">
        <f t="shared" si="52"/>
        <v>0</v>
      </c>
      <c r="H37" s="373">
        <f t="shared" si="52"/>
        <v>0</v>
      </c>
      <c r="I37" s="373">
        <f t="shared" si="52"/>
        <v>0</v>
      </c>
      <c r="J37" s="373">
        <f t="shared" si="52"/>
        <v>0</v>
      </c>
      <c r="K37" s="373">
        <f t="shared" si="52"/>
        <v>0</v>
      </c>
      <c r="L37" s="309">
        <f t="shared" si="52"/>
        <v>0</v>
      </c>
      <c r="M37" s="308">
        <f t="shared" si="52"/>
        <v>0</v>
      </c>
      <c r="N37" s="308">
        <f t="shared" si="52"/>
        <v>0</v>
      </c>
      <c r="O37" s="308">
        <f t="shared" si="52"/>
        <v>0</v>
      </c>
      <c r="P37" s="308">
        <f t="shared" si="52"/>
        <v>0</v>
      </c>
      <c r="Q37" s="308">
        <f t="shared" si="52"/>
        <v>0</v>
      </c>
      <c r="R37" s="308">
        <f t="shared" si="52"/>
        <v>0</v>
      </c>
      <c r="S37" s="308">
        <f t="shared" si="52"/>
        <v>0</v>
      </c>
      <c r="T37" s="308">
        <f t="shared" si="52"/>
        <v>0</v>
      </c>
      <c r="U37" s="308">
        <f t="shared" si="52"/>
        <v>0</v>
      </c>
      <c r="V37" s="308">
        <f t="shared" si="52"/>
        <v>0</v>
      </c>
      <c r="W37" s="309">
        <f t="shared" si="52"/>
        <v>408</v>
      </c>
      <c r="X37" s="308">
        <f t="shared" si="52"/>
        <v>20</v>
      </c>
      <c r="Y37" s="308">
        <f t="shared" si="52"/>
        <v>0</v>
      </c>
      <c r="Z37" s="308">
        <f t="shared" si="52"/>
        <v>0</v>
      </c>
      <c r="AA37" s="308">
        <f t="shared" si="52"/>
        <v>0</v>
      </c>
      <c r="AB37" s="308">
        <f t="shared" si="52"/>
        <v>388</v>
      </c>
      <c r="AC37" s="308">
        <f t="shared" si="52"/>
        <v>0</v>
      </c>
      <c r="AD37" s="308">
        <f t="shared" si="52"/>
        <v>0</v>
      </c>
      <c r="AE37" s="308">
        <f t="shared" si="52"/>
        <v>0</v>
      </c>
      <c r="AF37" s="308">
        <f t="shared" si="52"/>
        <v>0</v>
      </c>
      <c r="AG37" s="308">
        <f t="shared" si="52"/>
        <v>0</v>
      </c>
      <c r="AH37" s="308">
        <f t="shared" si="52"/>
        <v>0</v>
      </c>
      <c r="AI37" s="308">
        <f t="shared" si="52"/>
        <v>0</v>
      </c>
      <c r="AJ37" s="374">
        <f t="shared" si="52"/>
        <v>0</v>
      </c>
      <c r="AK37" s="309">
        <f t="shared" si="52"/>
        <v>0</v>
      </c>
      <c r="AL37" s="309">
        <f t="shared" si="52"/>
        <v>0</v>
      </c>
      <c r="AM37" s="308">
        <f t="shared" si="52"/>
        <v>0</v>
      </c>
      <c r="AN37" s="308">
        <f t="shared" si="52"/>
        <v>0</v>
      </c>
      <c r="AO37" s="264">
        <f t="shared" si="52"/>
        <v>0</v>
      </c>
      <c r="AP37" s="309">
        <f t="shared" si="52"/>
        <v>0</v>
      </c>
      <c r="AQ37" s="375">
        <f t="shared" si="52"/>
        <v>100</v>
      </c>
      <c r="AR37" s="106" t="s">
        <v>181</v>
      </c>
      <c r="AS37" s="264"/>
      <c r="AT37" s="274">
        <f aca="true" t="shared" si="53" ref="AT37:AT63">SUM(AV37,BC37,BJ37,BR37,BK37,BZ37,CF37,CI37,CL37,CM37,CN37,CQ37,CR37,CS37,CT37,CW37,CX37,CY37)</f>
        <v>563</v>
      </c>
      <c r="AU37" s="288"/>
      <c r="AV37" s="307">
        <f>SUM(AV38:AV41)</f>
        <v>170</v>
      </c>
      <c r="AW37" s="308">
        <f aca="true" t="shared" si="54" ref="AW37:CY37">SUM(AW38:AW41)</f>
        <v>130</v>
      </c>
      <c r="AX37" s="308">
        <f t="shared" si="54"/>
        <v>0</v>
      </c>
      <c r="AY37" s="308">
        <f t="shared" si="54"/>
        <v>0</v>
      </c>
      <c r="AZ37" s="308">
        <f t="shared" si="54"/>
        <v>30</v>
      </c>
      <c r="BA37" s="308">
        <f t="shared" si="54"/>
        <v>10</v>
      </c>
      <c r="BB37" s="308">
        <f t="shared" si="54"/>
        <v>0</v>
      </c>
      <c r="BC37" s="309">
        <f t="shared" si="54"/>
        <v>17</v>
      </c>
      <c r="BD37" s="308">
        <f t="shared" si="54"/>
        <v>0</v>
      </c>
      <c r="BE37" s="308">
        <f t="shared" si="54"/>
        <v>0</v>
      </c>
      <c r="BF37" s="308">
        <f t="shared" si="54"/>
        <v>0</v>
      </c>
      <c r="BG37" s="308">
        <f t="shared" si="54"/>
        <v>0</v>
      </c>
      <c r="BH37" s="308">
        <f t="shared" si="54"/>
        <v>0</v>
      </c>
      <c r="BI37" s="310">
        <f t="shared" si="54"/>
        <v>17</v>
      </c>
      <c r="BJ37" s="309">
        <f t="shared" si="54"/>
        <v>0</v>
      </c>
      <c r="BK37" s="311">
        <f t="shared" si="54"/>
        <v>118</v>
      </c>
      <c r="BL37" s="308">
        <f t="shared" si="54"/>
        <v>70</v>
      </c>
      <c r="BM37" s="308">
        <f t="shared" si="54"/>
        <v>10</v>
      </c>
      <c r="BN37" s="308">
        <f t="shared" si="54"/>
        <v>38</v>
      </c>
      <c r="BO37" s="308">
        <f t="shared" si="54"/>
        <v>0</v>
      </c>
      <c r="BP37" s="308">
        <f t="shared" si="54"/>
        <v>0</v>
      </c>
      <c r="BQ37" s="308">
        <f t="shared" si="54"/>
        <v>0</v>
      </c>
      <c r="BR37" s="309">
        <f t="shared" si="54"/>
        <v>65</v>
      </c>
      <c r="BS37" s="308">
        <f t="shared" si="54"/>
        <v>0</v>
      </c>
      <c r="BT37" s="308">
        <f t="shared" si="54"/>
        <v>6</v>
      </c>
      <c r="BU37" s="308">
        <f t="shared" si="54"/>
        <v>0</v>
      </c>
      <c r="BV37" s="308">
        <f t="shared" si="54"/>
        <v>0</v>
      </c>
      <c r="BW37" s="308">
        <f t="shared" si="54"/>
        <v>0</v>
      </c>
      <c r="BX37" s="308">
        <f t="shared" si="54"/>
        <v>0</v>
      </c>
      <c r="BY37" s="308">
        <f t="shared" si="54"/>
        <v>59</v>
      </c>
      <c r="BZ37" s="309">
        <f t="shared" si="54"/>
        <v>5</v>
      </c>
      <c r="CA37" s="308">
        <f t="shared" si="54"/>
        <v>5</v>
      </c>
      <c r="CB37" s="308">
        <f t="shared" si="54"/>
        <v>0</v>
      </c>
      <c r="CC37" s="308">
        <f t="shared" si="54"/>
        <v>0</v>
      </c>
      <c r="CD37" s="308">
        <f t="shared" si="54"/>
        <v>0</v>
      </c>
      <c r="CE37" s="308">
        <f t="shared" si="54"/>
        <v>0</v>
      </c>
      <c r="CF37" s="309">
        <f t="shared" si="54"/>
        <v>0</v>
      </c>
      <c r="CG37" s="308">
        <f t="shared" si="54"/>
        <v>0</v>
      </c>
      <c r="CH37" s="308">
        <f t="shared" si="54"/>
        <v>0</v>
      </c>
      <c r="CI37" s="309">
        <f t="shared" si="54"/>
        <v>0</v>
      </c>
      <c r="CJ37" s="309">
        <f t="shared" si="54"/>
        <v>0</v>
      </c>
      <c r="CK37" s="309">
        <f t="shared" si="54"/>
        <v>0</v>
      </c>
      <c r="CL37" s="309">
        <f t="shared" si="54"/>
        <v>0</v>
      </c>
      <c r="CM37" s="309">
        <f t="shared" si="54"/>
        <v>0</v>
      </c>
      <c r="CN37" s="309">
        <f t="shared" si="54"/>
        <v>0</v>
      </c>
      <c r="CO37" s="309">
        <f t="shared" si="54"/>
        <v>0</v>
      </c>
      <c r="CP37" s="309">
        <f t="shared" si="54"/>
        <v>0</v>
      </c>
      <c r="CQ37" s="309">
        <f t="shared" si="54"/>
        <v>130</v>
      </c>
      <c r="CR37" s="309">
        <f t="shared" si="54"/>
        <v>0</v>
      </c>
      <c r="CS37" s="309">
        <f t="shared" si="54"/>
        <v>0</v>
      </c>
      <c r="CT37" s="309">
        <f t="shared" si="54"/>
        <v>58</v>
      </c>
      <c r="CU37" s="308">
        <f t="shared" si="54"/>
        <v>58</v>
      </c>
      <c r="CV37" s="308">
        <f t="shared" si="54"/>
        <v>0</v>
      </c>
      <c r="CW37" s="308">
        <f t="shared" si="54"/>
        <v>0</v>
      </c>
      <c r="CX37" s="308">
        <f t="shared" si="54"/>
        <v>0</v>
      </c>
      <c r="CY37" s="312">
        <f t="shared" si="54"/>
        <v>0</v>
      </c>
    </row>
    <row r="38" spans="1:103" ht="12.75" customHeight="1" thickBot="1" thickTop="1">
      <c r="A38" s="94"/>
      <c r="B38" s="24" t="s">
        <v>182</v>
      </c>
      <c r="C38" s="295">
        <f t="shared" si="3"/>
        <v>0</v>
      </c>
      <c r="D38" s="366"/>
      <c r="E38" s="367">
        <f>SUM(F38:K38)</f>
        <v>0</v>
      </c>
      <c r="F38" s="297"/>
      <c r="G38" s="297"/>
      <c r="H38" s="297"/>
      <c r="I38" s="297"/>
      <c r="J38" s="297"/>
      <c r="K38" s="297"/>
      <c r="L38" s="368">
        <f>SUM(M38:V38)</f>
        <v>0</v>
      </c>
      <c r="M38" s="297"/>
      <c r="N38" s="297"/>
      <c r="O38" s="297"/>
      <c r="P38" s="297"/>
      <c r="Q38" s="297"/>
      <c r="R38" s="297"/>
      <c r="S38" s="297"/>
      <c r="T38" s="369"/>
      <c r="U38" s="297"/>
      <c r="V38" s="297"/>
      <c r="W38" s="368">
        <f>SUM(X38:AI38)</f>
        <v>0</v>
      </c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370"/>
      <c r="AK38" s="300"/>
      <c r="AL38" s="368">
        <f>SUM(AM38:AO38)</f>
        <v>0</v>
      </c>
      <c r="AM38" s="297"/>
      <c r="AN38" s="297"/>
      <c r="AO38" s="371"/>
      <c r="AP38" s="300"/>
      <c r="AQ38" s="372"/>
      <c r="AR38" s="94"/>
      <c r="AS38" s="24" t="s">
        <v>182</v>
      </c>
      <c r="AT38" s="295">
        <f t="shared" si="53"/>
        <v>22</v>
      </c>
      <c r="AU38" s="24"/>
      <c r="AV38" s="296">
        <f>SUM(AW38:BB38)</f>
        <v>0</v>
      </c>
      <c r="AW38" s="297"/>
      <c r="AX38" s="297"/>
      <c r="AY38" s="297"/>
      <c r="AZ38" s="297"/>
      <c r="BA38" s="297"/>
      <c r="BB38" s="297"/>
      <c r="BC38" s="298">
        <f>SUM(BD38:BI38)</f>
        <v>10</v>
      </c>
      <c r="BD38" s="297"/>
      <c r="BE38" s="297"/>
      <c r="BF38" s="297"/>
      <c r="BG38" s="297"/>
      <c r="BH38" s="297"/>
      <c r="BI38" s="299">
        <f>výdaje!C163</f>
        <v>10</v>
      </c>
      <c r="BJ38" s="300"/>
      <c r="BK38" s="301">
        <f>SUM(BL38:BQ38)</f>
        <v>10</v>
      </c>
      <c r="BL38" s="297">
        <f>výdaje!C209</f>
        <v>0</v>
      </c>
      <c r="BM38" s="297">
        <f>výdaje!C228</f>
        <v>10</v>
      </c>
      <c r="BN38" s="297">
        <f>výdaje!C245</f>
        <v>0</v>
      </c>
      <c r="BO38" s="297"/>
      <c r="BP38" s="297"/>
      <c r="BQ38" s="297"/>
      <c r="BR38" s="298">
        <f>SUM(BS38:BY38)</f>
        <v>2</v>
      </c>
      <c r="BS38" s="297"/>
      <c r="BT38" s="297">
        <f>výdaje!C298</f>
        <v>0</v>
      </c>
      <c r="BU38" s="297"/>
      <c r="BV38" s="297"/>
      <c r="BW38" s="297"/>
      <c r="BX38" s="297"/>
      <c r="BY38" s="297">
        <f>výdaje!C349</f>
        <v>2</v>
      </c>
      <c r="BZ38" s="298">
        <f>SUM(CA38:CE38)</f>
        <v>0</v>
      </c>
      <c r="CA38" s="297"/>
      <c r="CB38" s="297"/>
      <c r="CC38" s="297"/>
      <c r="CD38" s="297"/>
      <c r="CE38" s="297"/>
      <c r="CF38" s="298">
        <f>SUM(CG38:CH38)</f>
        <v>0</v>
      </c>
      <c r="CG38" s="297"/>
      <c r="CH38" s="297"/>
      <c r="CI38" s="300">
        <f>SUM(CJ38:CK38)</f>
        <v>0</v>
      </c>
      <c r="CJ38" s="306"/>
      <c r="CK38" s="299"/>
      <c r="CL38" s="300"/>
      <c r="CM38" s="300"/>
      <c r="CN38" s="300">
        <f>SUM(CO38:CP38)</f>
        <v>0</v>
      </c>
      <c r="CO38" s="306"/>
      <c r="CP38" s="299"/>
      <c r="CQ38" s="300"/>
      <c r="CR38" s="300"/>
      <c r="CS38" s="300"/>
      <c r="CT38" s="298">
        <f>CU38+CV38</f>
        <v>0</v>
      </c>
      <c r="CU38" s="297"/>
      <c r="CV38" s="297"/>
      <c r="CW38" s="304"/>
      <c r="CX38" s="304"/>
      <c r="CY38" s="305"/>
    </row>
    <row r="39" spans="1:103" ht="12.75" customHeight="1" thickBot="1" thickTop="1">
      <c r="A39" s="94"/>
      <c r="B39" s="24" t="s">
        <v>183</v>
      </c>
      <c r="C39" s="295">
        <f aca="true" t="shared" si="55" ref="C39:C63">SUM(E39,L39,W39,AJ39,AK39,AL39,AP39,AQ39)</f>
        <v>100</v>
      </c>
      <c r="D39" s="366"/>
      <c r="E39" s="367">
        <f>SUM(F39:K39)</f>
        <v>0</v>
      </c>
      <c r="F39" s="297"/>
      <c r="G39" s="297"/>
      <c r="H39" s="297"/>
      <c r="I39" s="297"/>
      <c r="J39" s="297"/>
      <c r="K39" s="297"/>
      <c r="L39" s="368">
        <f>SUM(M39:V39)</f>
        <v>0</v>
      </c>
      <c r="M39" s="297"/>
      <c r="N39" s="297"/>
      <c r="O39" s="297"/>
      <c r="P39" s="297"/>
      <c r="Q39" s="297"/>
      <c r="R39" s="297"/>
      <c r="S39" s="297"/>
      <c r="T39" s="369"/>
      <c r="U39" s="297"/>
      <c r="V39" s="297"/>
      <c r="W39" s="368">
        <f>SUM(X39:AI39)</f>
        <v>0</v>
      </c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370"/>
      <c r="AK39" s="300"/>
      <c r="AL39" s="368">
        <f>SUM(AM39:AO39)</f>
        <v>0</v>
      </c>
      <c r="AM39" s="297"/>
      <c r="AN39" s="297"/>
      <c r="AO39" s="371"/>
      <c r="AP39" s="300"/>
      <c r="AQ39" s="372">
        <f>příjmy!C137</f>
        <v>100</v>
      </c>
      <c r="AR39" s="94"/>
      <c r="AS39" s="24" t="s">
        <v>183</v>
      </c>
      <c r="AT39" s="295">
        <f t="shared" si="53"/>
        <v>100</v>
      </c>
      <c r="AU39" s="24"/>
      <c r="AV39" s="296">
        <f>SUM(AW39:BB39)</f>
        <v>0</v>
      </c>
      <c r="AW39" s="297"/>
      <c r="AX39" s="297"/>
      <c r="AY39" s="297"/>
      <c r="AZ39" s="297"/>
      <c r="BA39" s="297"/>
      <c r="BB39" s="297"/>
      <c r="BC39" s="298">
        <f>SUM(BD39:BI39)</f>
        <v>0</v>
      </c>
      <c r="BD39" s="297"/>
      <c r="BE39" s="297"/>
      <c r="BF39" s="297"/>
      <c r="BG39" s="297"/>
      <c r="BH39" s="297"/>
      <c r="BI39" s="299"/>
      <c r="BJ39" s="300"/>
      <c r="BK39" s="301">
        <f>SUM(BL39:BQ39)</f>
        <v>0</v>
      </c>
      <c r="BL39" s="297"/>
      <c r="BM39" s="297"/>
      <c r="BN39" s="297"/>
      <c r="BO39" s="297"/>
      <c r="BP39" s="297"/>
      <c r="BQ39" s="297"/>
      <c r="BR39" s="298">
        <f>SUM(BS39:BY39)</f>
        <v>0</v>
      </c>
      <c r="BS39" s="297"/>
      <c r="BT39" s="297"/>
      <c r="BU39" s="297"/>
      <c r="BV39" s="297"/>
      <c r="BW39" s="297"/>
      <c r="BX39" s="297"/>
      <c r="BY39" s="297"/>
      <c r="BZ39" s="298">
        <f>SUM(CA39:CE39)</f>
        <v>0</v>
      </c>
      <c r="CA39" s="297"/>
      <c r="CB39" s="297"/>
      <c r="CC39" s="297"/>
      <c r="CD39" s="297"/>
      <c r="CE39" s="297"/>
      <c r="CF39" s="298">
        <f>SUM(CG39:CH39)</f>
        <v>0</v>
      </c>
      <c r="CG39" s="297"/>
      <c r="CH39" s="297"/>
      <c r="CI39" s="300">
        <f>SUM(CJ39:CK39)</f>
        <v>0</v>
      </c>
      <c r="CJ39" s="306"/>
      <c r="CK39" s="299"/>
      <c r="CL39" s="300"/>
      <c r="CM39" s="300"/>
      <c r="CN39" s="300">
        <f>SUM(CO39:CP39)</f>
        <v>0</v>
      </c>
      <c r="CO39" s="306"/>
      <c r="CP39" s="299"/>
      <c r="CQ39" s="300">
        <f>výdaje!C510</f>
        <v>100</v>
      </c>
      <c r="CR39" s="300"/>
      <c r="CS39" s="300"/>
      <c r="CT39" s="298">
        <f>CU39+CV39</f>
        <v>0</v>
      </c>
      <c r="CU39" s="297"/>
      <c r="CV39" s="297"/>
      <c r="CW39" s="304"/>
      <c r="CX39" s="304"/>
      <c r="CY39" s="305"/>
    </row>
    <row r="40" spans="1:103" ht="12.75" customHeight="1" thickBot="1" thickTop="1">
      <c r="A40" s="94"/>
      <c r="B40" s="24" t="s">
        <v>184</v>
      </c>
      <c r="C40" s="295">
        <f t="shared" si="55"/>
        <v>0</v>
      </c>
      <c r="D40" s="366"/>
      <c r="E40" s="367">
        <f>SUM(F40:K40)</f>
        <v>0</v>
      </c>
      <c r="F40" s="297"/>
      <c r="G40" s="297"/>
      <c r="H40" s="297"/>
      <c r="I40" s="297"/>
      <c r="J40" s="297"/>
      <c r="K40" s="297"/>
      <c r="L40" s="368">
        <f>SUM(M40:V40)</f>
        <v>0</v>
      </c>
      <c r="M40" s="297"/>
      <c r="N40" s="297"/>
      <c r="O40" s="297"/>
      <c r="P40" s="297"/>
      <c r="Q40" s="297"/>
      <c r="R40" s="297"/>
      <c r="S40" s="297"/>
      <c r="T40" s="369"/>
      <c r="U40" s="297"/>
      <c r="V40" s="297"/>
      <c r="W40" s="368">
        <f>SUM(X40:AI40)</f>
        <v>0</v>
      </c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370"/>
      <c r="AK40" s="300"/>
      <c r="AL40" s="368">
        <f>SUM(AM40:AO40)</f>
        <v>0</v>
      </c>
      <c r="AM40" s="297"/>
      <c r="AN40" s="297"/>
      <c r="AO40" s="371"/>
      <c r="AP40" s="300"/>
      <c r="AQ40" s="372"/>
      <c r="AR40" s="94"/>
      <c r="AS40" s="24" t="s">
        <v>184</v>
      </c>
      <c r="AT40" s="295">
        <f t="shared" si="53"/>
        <v>30</v>
      </c>
      <c r="AU40" s="24"/>
      <c r="AV40" s="296">
        <f>SUM(AW40:BB40)</f>
        <v>0</v>
      </c>
      <c r="AW40" s="297"/>
      <c r="AX40" s="297"/>
      <c r="AY40" s="297"/>
      <c r="AZ40" s="297"/>
      <c r="BA40" s="297"/>
      <c r="BB40" s="297"/>
      <c r="BC40" s="298">
        <f>SUM(BD40:BI40)</f>
        <v>0</v>
      </c>
      <c r="BD40" s="297"/>
      <c r="BE40" s="297"/>
      <c r="BF40" s="297"/>
      <c r="BG40" s="297"/>
      <c r="BH40" s="297"/>
      <c r="BI40" s="299"/>
      <c r="BJ40" s="300"/>
      <c r="BK40" s="301">
        <f>SUM(BL40:BQ40)</f>
        <v>0</v>
      </c>
      <c r="BL40" s="297"/>
      <c r="BM40" s="297"/>
      <c r="BN40" s="297"/>
      <c r="BO40" s="297"/>
      <c r="BP40" s="297"/>
      <c r="BQ40" s="297"/>
      <c r="BR40" s="298">
        <f>SUM(BS40:BY40)</f>
        <v>0</v>
      </c>
      <c r="BS40" s="297"/>
      <c r="BT40" s="297"/>
      <c r="BU40" s="297"/>
      <c r="BV40" s="297"/>
      <c r="BW40" s="297"/>
      <c r="BX40" s="297"/>
      <c r="BY40" s="297"/>
      <c r="BZ40" s="298">
        <f>SUM(CA40:CE40)</f>
        <v>0</v>
      </c>
      <c r="CA40" s="297"/>
      <c r="CB40" s="297"/>
      <c r="CC40" s="297"/>
      <c r="CD40" s="297"/>
      <c r="CE40" s="297"/>
      <c r="CF40" s="298">
        <f>SUM(CG40:CH40)</f>
        <v>0</v>
      </c>
      <c r="CG40" s="297"/>
      <c r="CH40" s="297"/>
      <c r="CI40" s="300">
        <f>SUM(CJ40:CK40)</f>
        <v>0</v>
      </c>
      <c r="CJ40" s="313"/>
      <c r="CK40" s="314"/>
      <c r="CL40" s="300"/>
      <c r="CM40" s="300"/>
      <c r="CN40" s="300">
        <f>SUM(CO40:CP40)</f>
        <v>0</v>
      </c>
      <c r="CO40" s="313"/>
      <c r="CP40" s="314"/>
      <c r="CQ40" s="300">
        <f>výdaje!C512</f>
        <v>30</v>
      </c>
      <c r="CR40" s="300"/>
      <c r="CS40" s="300"/>
      <c r="CT40" s="298">
        <f>CU40+CV40</f>
        <v>0</v>
      </c>
      <c r="CU40" s="297"/>
      <c r="CV40" s="297"/>
      <c r="CW40" s="304"/>
      <c r="CX40" s="304"/>
      <c r="CY40" s="305"/>
    </row>
    <row r="41" spans="1:103" ht="12" customHeight="1" thickBot="1" thickTop="1">
      <c r="A41" s="94"/>
      <c r="B41" s="24" t="s">
        <v>187</v>
      </c>
      <c r="C41" s="295">
        <f>SUM(E41,L41,W41,AJ41,AK41,AL41,AP41,AQ41)</f>
        <v>408</v>
      </c>
      <c r="D41" s="366"/>
      <c r="E41" s="367">
        <f>SUM(F41:K41)</f>
        <v>0</v>
      </c>
      <c r="F41" s="297"/>
      <c r="G41" s="297"/>
      <c r="H41" s="297"/>
      <c r="I41" s="297"/>
      <c r="J41" s="297"/>
      <c r="K41" s="297"/>
      <c r="L41" s="368">
        <f>SUM(M41:V41)</f>
        <v>0</v>
      </c>
      <c r="M41" s="297"/>
      <c r="N41" s="297"/>
      <c r="O41" s="297"/>
      <c r="P41" s="297"/>
      <c r="Q41" s="297"/>
      <c r="R41" s="297"/>
      <c r="S41" s="297"/>
      <c r="T41" s="369"/>
      <c r="U41" s="297"/>
      <c r="V41" s="297"/>
      <c r="W41" s="368">
        <f>SUM(X41:AI41)</f>
        <v>408</v>
      </c>
      <c r="X41" s="297">
        <f>příjmy!C54</f>
        <v>20</v>
      </c>
      <c r="Y41" s="297"/>
      <c r="Z41" s="297"/>
      <c r="AA41" s="297"/>
      <c r="AB41" s="297">
        <f>příjmy!C72</f>
        <v>388</v>
      </c>
      <c r="AC41" s="297"/>
      <c r="AD41" s="297"/>
      <c r="AE41" s="297"/>
      <c r="AF41" s="297"/>
      <c r="AG41" s="297"/>
      <c r="AH41" s="297"/>
      <c r="AI41" s="297"/>
      <c r="AJ41" s="370"/>
      <c r="AK41" s="300"/>
      <c r="AL41" s="368">
        <f>SUM(AM41:AO41)</f>
        <v>0</v>
      </c>
      <c r="AM41" s="297"/>
      <c r="AN41" s="297"/>
      <c r="AO41" s="371"/>
      <c r="AP41" s="300"/>
      <c r="AQ41" s="372"/>
      <c r="AR41" s="94"/>
      <c r="AS41" s="24" t="s">
        <v>187</v>
      </c>
      <c r="AT41" s="295">
        <f t="shared" si="53"/>
        <v>411</v>
      </c>
      <c r="AU41" s="24"/>
      <c r="AV41" s="296">
        <f>SUM(AW41:BB41)</f>
        <v>170</v>
      </c>
      <c r="AW41" s="297">
        <f>výdaje!C15</f>
        <v>130</v>
      </c>
      <c r="AX41" s="297"/>
      <c r="AY41" s="297"/>
      <c r="AZ41" s="297">
        <f>výdaje!C65</f>
        <v>30</v>
      </c>
      <c r="BA41" s="297">
        <f>výdaje!C91</f>
        <v>10</v>
      </c>
      <c r="BB41" s="297"/>
      <c r="BC41" s="298">
        <f>SUM(BD41:BI41)</f>
        <v>7</v>
      </c>
      <c r="BD41" s="297"/>
      <c r="BE41" s="297"/>
      <c r="BF41" s="297"/>
      <c r="BG41" s="297"/>
      <c r="BH41" s="297"/>
      <c r="BI41" s="299">
        <f>výdaje!C177</f>
        <v>7</v>
      </c>
      <c r="BJ41" s="300"/>
      <c r="BK41" s="301">
        <f>SUM(BL41:BQ41)</f>
        <v>108</v>
      </c>
      <c r="BL41" s="297">
        <f>výdaje!C219</f>
        <v>70</v>
      </c>
      <c r="BM41" s="297"/>
      <c r="BN41" s="297">
        <f>výdaje!C256</f>
        <v>38</v>
      </c>
      <c r="BO41" s="297"/>
      <c r="BP41" s="297"/>
      <c r="BQ41" s="297"/>
      <c r="BR41" s="298">
        <f>SUM(BS41:BY41)</f>
        <v>63</v>
      </c>
      <c r="BS41" s="297"/>
      <c r="BT41" s="297">
        <f>výdaje!C305</f>
        <v>6</v>
      </c>
      <c r="BU41" s="297"/>
      <c r="BV41" s="297"/>
      <c r="BW41" s="297"/>
      <c r="BX41" s="297"/>
      <c r="BY41" s="297">
        <f>výdaje!C365</f>
        <v>57</v>
      </c>
      <c r="BZ41" s="298">
        <f>SUM(CA41:CE41)</f>
        <v>5</v>
      </c>
      <c r="CA41" s="297">
        <f>výdaje!C400</f>
        <v>5</v>
      </c>
      <c r="CB41" s="297"/>
      <c r="CC41" s="297"/>
      <c r="CD41" s="297"/>
      <c r="CE41" s="297"/>
      <c r="CF41" s="298">
        <f>SUM(CG41:CH41)</f>
        <v>0</v>
      </c>
      <c r="CG41" s="297"/>
      <c r="CH41" s="297"/>
      <c r="CI41" s="300">
        <f>SUM(CJ41:CK41)</f>
        <v>0</v>
      </c>
      <c r="CJ41" s="313"/>
      <c r="CK41" s="314"/>
      <c r="CL41" s="300"/>
      <c r="CM41" s="300"/>
      <c r="CN41" s="300">
        <f>SUM(CO41:CP41)</f>
        <v>0</v>
      </c>
      <c r="CO41" s="313"/>
      <c r="CP41" s="314"/>
      <c r="CQ41" s="300"/>
      <c r="CR41" s="300"/>
      <c r="CS41" s="300"/>
      <c r="CT41" s="298">
        <f>CU41+CV41</f>
        <v>58</v>
      </c>
      <c r="CU41" s="297">
        <f>výdaje!C528</f>
        <v>58</v>
      </c>
      <c r="CV41" s="297"/>
      <c r="CW41" s="304"/>
      <c r="CX41" s="304"/>
      <c r="CY41" s="305"/>
    </row>
    <row r="42" spans="1:103" ht="12.75" customHeight="1" thickBot="1" thickTop="1">
      <c r="A42" s="106" t="s">
        <v>185</v>
      </c>
      <c r="B42" s="264"/>
      <c r="C42" s="274">
        <f t="shared" si="55"/>
        <v>16329</v>
      </c>
      <c r="D42" s="349"/>
      <c r="E42" s="311">
        <f>SUM(E43:E56)</f>
        <v>0</v>
      </c>
      <c r="F42" s="311">
        <f aca="true" t="shared" si="56" ref="F42:AQ42">SUM(F43:F56)</f>
        <v>0</v>
      </c>
      <c r="G42" s="311">
        <f t="shared" si="56"/>
        <v>0</v>
      </c>
      <c r="H42" s="311">
        <f t="shared" si="56"/>
        <v>0</v>
      </c>
      <c r="I42" s="311">
        <f t="shared" si="56"/>
        <v>0</v>
      </c>
      <c r="J42" s="311">
        <f t="shared" si="56"/>
        <v>0</v>
      </c>
      <c r="K42" s="311">
        <f t="shared" si="56"/>
        <v>0</v>
      </c>
      <c r="L42" s="311">
        <f t="shared" si="56"/>
        <v>1200</v>
      </c>
      <c r="M42" s="311">
        <f t="shared" si="56"/>
        <v>50</v>
      </c>
      <c r="N42" s="311">
        <f t="shared" si="56"/>
        <v>0</v>
      </c>
      <c r="O42" s="311">
        <f t="shared" si="56"/>
        <v>0</v>
      </c>
      <c r="P42" s="311">
        <f>SUM(P43:P56)</f>
        <v>1150</v>
      </c>
      <c r="Q42" s="311">
        <f t="shared" si="56"/>
        <v>0</v>
      </c>
      <c r="R42" s="311">
        <f t="shared" si="56"/>
        <v>0</v>
      </c>
      <c r="S42" s="311">
        <f t="shared" si="56"/>
        <v>0</v>
      </c>
      <c r="T42" s="311">
        <f t="shared" si="56"/>
        <v>0</v>
      </c>
      <c r="U42" s="311">
        <f t="shared" si="56"/>
        <v>0</v>
      </c>
      <c r="V42" s="311">
        <f>SUM(V43:V56)</f>
        <v>0</v>
      </c>
      <c r="W42" s="311">
        <f t="shared" si="56"/>
        <v>12542</v>
      </c>
      <c r="X42" s="311">
        <f>SUM(X43:X56)</f>
        <v>7309</v>
      </c>
      <c r="Y42" s="311">
        <f t="shared" si="56"/>
        <v>0</v>
      </c>
      <c r="Z42" s="311">
        <f t="shared" si="56"/>
        <v>0</v>
      </c>
      <c r="AA42" s="311">
        <f t="shared" si="56"/>
        <v>0</v>
      </c>
      <c r="AB42" s="311">
        <f t="shared" si="56"/>
        <v>4827</v>
      </c>
      <c r="AC42" s="311">
        <f t="shared" si="56"/>
        <v>386</v>
      </c>
      <c r="AD42" s="311">
        <f t="shared" si="56"/>
        <v>0</v>
      </c>
      <c r="AE42" s="311">
        <f t="shared" si="56"/>
        <v>0</v>
      </c>
      <c r="AF42" s="311">
        <f t="shared" si="56"/>
        <v>0</v>
      </c>
      <c r="AG42" s="311">
        <f t="shared" si="56"/>
        <v>0</v>
      </c>
      <c r="AH42" s="311">
        <f t="shared" si="56"/>
        <v>0</v>
      </c>
      <c r="AI42" s="311">
        <f t="shared" si="56"/>
        <v>20</v>
      </c>
      <c r="AJ42" s="311">
        <f t="shared" si="56"/>
        <v>1800</v>
      </c>
      <c r="AK42" s="311">
        <f t="shared" si="56"/>
        <v>0</v>
      </c>
      <c r="AL42" s="311">
        <f t="shared" si="56"/>
        <v>487</v>
      </c>
      <c r="AM42" s="311">
        <f t="shared" si="56"/>
        <v>0</v>
      </c>
      <c r="AN42" s="311">
        <f t="shared" si="56"/>
        <v>487</v>
      </c>
      <c r="AO42" s="311">
        <f t="shared" si="56"/>
        <v>0</v>
      </c>
      <c r="AP42" s="311">
        <f t="shared" si="56"/>
        <v>300</v>
      </c>
      <c r="AQ42" s="264">
        <f t="shared" si="56"/>
        <v>0</v>
      </c>
      <c r="AR42" s="106" t="s">
        <v>185</v>
      </c>
      <c r="AS42" s="264"/>
      <c r="AT42" s="274">
        <f t="shared" si="53"/>
        <v>25095</v>
      </c>
      <c r="AU42" s="288"/>
      <c r="AV42" s="307">
        <f aca="true" t="shared" si="57" ref="AV42:BI42">SUM(AV43:AV56)</f>
        <v>6470</v>
      </c>
      <c r="AW42" s="307">
        <f t="shared" si="57"/>
        <v>4470</v>
      </c>
      <c r="AX42" s="307">
        <f t="shared" si="57"/>
        <v>329</v>
      </c>
      <c r="AY42" s="307">
        <f t="shared" si="57"/>
        <v>0</v>
      </c>
      <c r="AZ42" s="307">
        <f t="shared" si="57"/>
        <v>1246</v>
      </c>
      <c r="BA42" s="307">
        <f t="shared" si="57"/>
        <v>425</v>
      </c>
      <c r="BB42" s="307">
        <f t="shared" si="57"/>
        <v>0</v>
      </c>
      <c r="BC42" s="307">
        <f t="shared" si="57"/>
        <v>1287</v>
      </c>
      <c r="BD42" s="307">
        <f t="shared" si="57"/>
        <v>0</v>
      </c>
      <c r="BE42" s="307">
        <f t="shared" si="57"/>
        <v>15</v>
      </c>
      <c r="BF42" s="307">
        <f t="shared" si="57"/>
        <v>5</v>
      </c>
      <c r="BG42" s="307">
        <f t="shared" si="57"/>
        <v>79</v>
      </c>
      <c r="BH42" s="307">
        <f t="shared" si="57"/>
        <v>0</v>
      </c>
      <c r="BI42" s="307">
        <f t="shared" si="57"/>
        <v>1188</v>
      </c>
      <c r="BJ42" s="309">
        <f aca="true" t="shared" si="58" ref="BJ42:CY42">SUM(BJ43:BJ56)</f>
        <v>1250</v>
      </c>
      <c r="BK42" s="311">
        <f t="shared" si="58"/>
        <v>7008</v>
      </c>
      <c r="BL42" s="307">
        <f t="shared" si="58"/>
        <v>944</v>
      </c>
      <c r="BM42" s="307">
        <f t="shared" si="58"/>
        <v>4290</v>
      </c>
      <c r="BN42" s="307">
        <f t="shared" si="58"/>
        <v>897</v>
      </c>
      <c r="BO42" s="307">
        <f t="shared" si="58"/>
        <v>17</v>
      </c>
      <c r="BP42" s="307">
        <f t="shared" si="58"/>
        <v>560</v>
      </c>
      <c r="BQ42" s="307">
        <f t="shared" si="58"/>
        <v>300</v>
      </c>
      <c r="BR42" s="307">
        <f t="shared" si="58"/>
        <v>2543</v>
      </c>
      <c r="BS42" s="307">
        <f t="shared" si="58"/>
        <v>8</v>
      </c>
      <c r="BT42" s="307">
        <f t="shared" si="58"/>
        <v>79</v>
      </c>
      <c r="BU42" s="307">
        <f t="shared" si="58"/>
        <v>5</v>
      </c>
      <c r="BV42" s="307">
        <f t="shared" si="58"/>
        <v>0</v>
      </c>
      <c r="BW42" s="307">
        <f t="shared" si="58"/>
        <v>12</v>
      </c>
      <c r="BX42" s="307">
        <f t="shared" si="58"/>
        <v>6</v>
      </c>
      <c r="BY42" s="307">
        <f t="shared" si="58"/>
        <v>2433</v>
      </c>
      <c r="BZ42" s="307">
        <f t="shared" si="58"/>
        <v>1473</v>
      </c>
      <c r="CA42" s="307">
        <f t="shared" si="58"/>
        <v>1445</v>
      </c>
      <c r="CB42" s="307">
        <f t="shared" si="58"/>
        <v>14</v>
      </c>
      <c r="CC42" s="307">
        <f t="shared" si="58"/>
        <v>5</v>
      </c>
      <c r="CD42" s="307">
        <f t="shared" si="58"/>
        <v>9</v>
      </c>
      <c r="CE42" s="307">
        <f t="shared" si="58"/>
        <v>0</v>
      </c>
      <c r="CF42" s="307">
        <f t="shared" si="58"/>
        <v>0</v>
      </c>
      <c r="CG42" s="307">
        <f t="shared" si="58"/>
        <v>0</v>
      </c>
      <c r="CH42" s="307">
        <f t="shared" si="58"/>
        <v>0</v>
      </c>
      <c r="CI42" s="307">
        <f t="shared" si="58"/>
        <v>0</v>
      </c>
      <c r="CJ42" s="307">
        <f t="shared" si="58"/>
        <v>0</v>
      </c>
      <c r="CK42" s="307">
        <f t="shared" si="58"/>
        <v>0</v>
      </c>
      <c r="CL42" s="307">
        <f t="shared" si="58"/>
        <v>200</v>
      </c>
      <c r="CM42" s="307">
        <f t="shared" si="58"/>
        <v>0</v>
      </c>
      <c r="CN42" s="307">
        <f t="shared" si="58"/>
        <v>1</v>
      </c>
      <c r="CO42" s="307">
        <f t="shared" si="58"/>
        <v>0</v>
      </c>
      <c r="CP42" s="307">
        <f t="shared" si="58"/>
        <v>1</v>
      </c>
      <c r="CQ42" s="307">
        <f t="shared" si="58"/>
        <v>0</v>
      </c>
      <c r="CR42" s="307">
        <f t="shared" si="58"/>
        <v>0</v>
      </c>
      <c r="CS42" s="307">
        <f t="shared" si="58"/>
        <v>0</v>
      </c>
      <c r="CT42" s="307">
        <f t="shared" si="58"/>
        <v>3370</v>
      </c>
      <c r="CU42" s="307">
        <f t="shared" si="58"/>
        <v>3370</v>
      </c>
      <c r="CV42" s="307">
        <f t="shared" si="58"/>
        <v>0</v>
      </c>
      <c r="CW42" s="307">
        <f t="shared" si="58"/>
        <v>0</v>
      </c>
      <c r="CX42" s="307">
        <f t="shared" si="58"/>
        <v>0</v>
      </c>
      <c r="CY42" s="307">
        <f t="shared" si="58"/>
        <v>1493</v>
      </c>
    </row>
    <row r="43" spans="1:103" ht="12.75" customHeight="1" thickBot="1" thickTop="1">
      <c r="A43" s="94"/>
      <c r="B43" s="24" t="s">
        <v>528</v>
      </c>
      <c r="C43" s="295">
        <f t="shared" si="55"/>
        <v>3838</v>
      </c>
      <c r="D43" s="366"/>
      <c r="E43" s="367">
        <f aca="true" t="shared" si="59" ref="E43:E56">SUM(F43:K43)</f>
        <v>0</v>
      </c>
      <c r="F43" s="297"/>
      <c r="G43" s="297"/>
      <c r="H43" s="297"/>
      <c r="I43" s="297"/>
      <c r="J43" s="297"/>
      <c r="K43" s="297"/>
      <c r="L43" s="368">
        <f aca="true" t="shared" si="60" ref="L43:L56">SUM(M43:V43)</f>
        <v>50</v>
      </c>
      <c r="M43" s="297">
        <f>příjmy!C19</f>
        <v>50</v>
      </c>
      <c r="N43" s="297"/>
      <c r="O43" s="297"/>
      <c r="P43" s="297"/>
      <c r="Q43" s="297"/>
      <c r="R43" s="297"/>
      <c r="S43" s="297"/>
      <c r="T43" s="369"/>
      <c r="U43" s="297"/>
      <c r="V43" s="297"/>
      <c r="W43" s="368">
        <f aca="true" t="shared" si="61" ref="W43:W53">SUM(X43:AI43)</f>
        <v>3788</v>
      </c>
      <c r="X43" s="297">
        <f>příjmy!C47</f>
        <v>0</v>
      </c>
      <c r="Y43" s="297"/>
      <c r="Z43" s="297"/>
      <c r="AA43" s="297"/>
      <c r="AB43" s="297">
        <f>příjmy!C66</f>
        <v>3783</v>
      </c>
      <c r="AC43" s="297">
        <f>příjmy!C75</f>
        <v>5</v>
      </c>
      <c r="AD43" s="297"/>
      <c r="AE43" s="297"/>
      <c r="AF43" s="297"/>
      <c r="AG43" s="297"/>
      <c r="AH43" s="297"/>
      <c r="AI43" s="297"/>
      <c r="AJ43" s="370"/>
      <c r="AK43" s="300"/>
      <c r="AL43" s="368">
        <f aca="true" t="shared" si="62" ref="AL43:AL53">SUM(AM43:AO43)</f>
        <v>0</v>
      </c>
      <c r="AM43" s="297"/>
      <c r="AN43" s="297"/>
      <c r="AO43" s="371"/>
      <c r="AP43" s="300"/>
      <c r="AQ43" s="372"/>
      <c r="AR43" s="94"/>
      <c r="AS43" s="24" t="s">
        <v>528</v>
      </c>
      <c r="AT43" s="295">
        <f t="shared" si="53"/>
        <v>3838</v>
      </c>
      <c r="AU43" s="24"/>
      <c r="AV43" s="296">
        <f aca="true" t="shared" si="63" ref="AV43:AV53">SUM(AW43:BB43)</f>
        <v>1301</v>
      </c>
      <c r="AW43" s="297">
        <f>výdaje!C10</f>
        <v>920</v>
      </c>
      <c r="AX43" s="297">
        <f>výdaje!C29</f>
        <v>40</v>
      </c>
      <c r="AY43" s="297"/>
      <c r="AZ43" s="297">
        <f>výdaje!C56</f>
        <v>255</v>
      </c>
      <c r="BA43" s="297">
        <f>výdaje!C82</f>
        <v>86</v>
      </c>
      <c r="BB43" s="297"/>
      <c r="BC43" s="298">
        <f aca="true" t="shared" si="64" ref="BC43:BC53">SUM(BD43:BI43)</f>
        <v>360</v>
      </c>
      <c r="BD43" s="297"/>
      <c r="BE43" s="297">
        <f>výdaje!C103</f>
        <v>0</v>
      </c>
      <c r="BF43" s="297">
        <f>výdaje!C140</f>
        <v>5</v>
      </c>
      <c r="BG43" s="297">
        <f>výdaje!C120</f>
        <v>15</v>
      </c>
      <c r="BH43" s="297"/>
      <c r="BI43" s="299">
        <f>výdaje!C164</f>
        <v>340</v>
      </c>
      <c r="BJ43" s="300"/>
      <c r="BK43" s="301">
        <f aca="true" t="shared" si="65" ref="BK43:BK53">SUM(BL43:BQ43)</f>
        <v>977</v>
      </c>
      <c r="BL43" s="297">
        <f>výdaje!C210</f>
        <v>780</v>
      </c>
      <c r="BM43" s="297">
        <f>výdaje!C229</f>
        <v>0</v>
      </c>
      <c r="BN43" s="297">
        <f>výdaje!C246</f>
        <v>165</v>
      </c>
      <c r="BO43" s="297">
        <f>výdaje!C257</f>
        <v>12</v>
      </c>
      <c r="BP43" s="297">
        <f>výdaje!C265</f>
        <v>20</v>
      </c>
      <c r="BQ43" s="297"/>
      <c r="BR43" s="298">
        <f aca="true" t="shared" si="66" ref="BR43:BR53">SUM(BS43:BY43)</f>
        <v>228</v>
      </c>
      <c r="BS43" s="297">
        <f>výdaje!C286</f>
        <v>7</v>
      </c>
      <c r="BT43" s="297">
        <f>výdaje!C299</f>
        <v>25</v>
      </c>
      <c r="BU43" s="297">
        <f>výdaje!C308</f>
        <v>5</v>
      </c>
      <c r="BV43" s="297"/>
      <c r="BW43" s="297">
        <f>výdaje!C317</f>
        <v>5</v>
      </c>
      <c r="BX43" s="297">
        <f>výdaje!C324</f>
        <v>6</v>
      </c>
      <c r="BY43" s="297">
        <f>výdaje!C351</f>
        <v>180</v>
      </c>
      <c r="BZ43" s="298">
        <f aca="true" t="shared" si="67" ref="BZ43:BZ53">SUM(CA43:CE43)</f>
        <v>972</v>
      </c>
      <c r="CA43" s="297">
        <f>výdaje!C389</f>
        <v>958</v>
      </c>
      <c r="CB43" s="297">
        <f>výdaje!C404</f>
        <v>14</v>
      </c>
      <c r="CC43" s="297"/>
      <c r="CD43" s="297"/>
      <c r="CE43" s="297"/>
      <c r="CF43" s="298">
        <f aca="true" t="shared" si="68" ref="CF43:CF53">SUM(CG43:CH43)</f>
        <v>0</v>
      </c>
      <c r="CG43" s="297"/>
      <c r="CH43" s="297"/>
      <c r="CI43" s="300">
        <f aca="true" t="shared" si="69" ref="CI43:CI53">SUM(CJ43:CK43)</f>
        <v>0</v>
      </c>
      <c r="CJ43" s="316"/>
      <c r="CK43" s="317"/>
      <c r="CL43" s="300"/>
      <c r="CM43" s="300"/>
      <c r="CN43" s="300">
        <f aca="true" t="shared" si="70" ref="CN43:CN53">SUM(CO43:CP43)</f>
        <v>0</v>
      </c>
      <c r="CO43" s="316"/>
      <c r="CP43" s="317"/>
      <c r="CQ43" s="300"/>
      <c r="CR43" s="300"/>
      <c r="CS43" s="300"/>
      <c r="CT43" s="298">
        <f aca="true" t="shared" si="71" ref="CT43:CT53">CU43+CV43</f>
        <v>0</v>
      </c>
      <c r="CU43" s="297"/>
      <c r="CV43" s="297"/>
      <c r="CW43" s="304"/>
      <c r="CX43" s="304">
        <f>výdaje!C494</f>
        <v>0</v>
      </c>
      <c r="CY43" s="305"/>
    </row>
    <row r="44" spans="1:103" ht="12" customHeight="1" thickBot="1" thickTop="1">
      <c r="A44" s="94"/>
      <c r="B44" s="24" t="s">
        <v>533</v>
      </c>
      <c r="C44" s="295">
        <f t="shared" si="55"/>
        <v>1025</v>
      </c>
      <c r="D44" s="366"/>
      <c r="E44" s="367">
        <f>SUM(F44:K44)</f>
        <v>0</v>
      </c>
      <c r="F44" s="306"/>
      <c r="G44" s="297"/>
      <c r="H44" s="297"/>
      <c r="I44" s="297"/>
      <c r="J44" s="297"/>
      <c r="K44" s="299"/>
      <c r="L44" s="368">
        <f t="shared" si="60"/>
        <v>0</v>
      </c>
      <c r="M44" s="306"/>
      <c r="N44" s="297"/>
      <c r="O44" s="297"/>
      <c r="P44" s="297"/>
      <c r="Q44" s="376"/>
      <c r="R44" s="297"/>
      <c r="S44" s="297"/>
      <c r="T44" s="369"/>
      <c r="U44" s="297"/>
      <c r="V44" s="297"/>
      <c r="W44" s="368">
        <f>SUM(X44:AI44)</f>
        <v>725</v>
      </c>
      <c r="X44" s="306"/>
      <c r="Y44" s="297"/>
      <c r="Z44" s="297"/>
      <c r="AA44" s="297"/>
      <c r="AB44" s="297">
        <f>příjmy!C67</f>
        <v>725</v>
      </c>
      <c r="AC44" s="297"/>
      <c r="AD44" s="297"/>
      <c r="AE44" s="297"/>
      <c r="AF44" s="297"/>
      <c r="AG44" s="297"/>
      <c r="AH44" s="297"/>
      <c r="AI44" s="297"/>
      <c r="AJ44" s="370"/>
      <c r="AK44" s="300"/>
      <c r="AL44" s="368">
        <f>SUM(AM44:AO44)</f>
        <v>0</v>
      </c>
      <c r="AM44" s="306"/>
      <c r="AN44" s="297"/>
      <c r="AO44" s="377"/>
      <c r="AP44" s="300">
        <f>příjmy!C138</f>
        <v>300</v>
      </c>
      <c r="AQ44" s="372"/>
      <c r="AR44" s="94"/>
      <c r="AS44" s="24" t="s">
        <v>533</v>
      </c>
      <c r="AT44" s="295">
        <f>SUM(AV44,BC44,BJ44,BR44,BK44,BZ44,CF44,CI44,CL44,CM44,CN44,CQ44,CR44,CS44,CT44,CW44,CX44,CY44)</f>
        <v>1734</v>
      </c>
      <c r="AU44" s="24"/>
      <c r="AV44" s="296">
        <f>SUM(AW44:BB44)</f>
        <v>0</v>
      </c>
      <c r="AW44" s="306"/>
      <c r="AX44" s="297"/>
      <c r="AY44" s="297"/>
      <c r="AZ44" s="297"/>
      <c r="BA44" s="297"/>
      <c r="BB44" s="299"/>
      <c r="BC44" s="298">
        <f>SUM(BD44:BI44)</f>
        <v>3</v>
      </c>
      <c r="BD44" s="306"/>
      <c r="BE44" s="297"/>
      <c r="BF44" s="297"/>
      <c r="BG44" s="297"/>
      <c r="BH44" s="297"/>
      <c r="BI44" s="299">
        <f>výdaje!C165</f>
        <v>3</v>
      </c>
      <c r="BJ44" s="300">
        <f>výdaje!C184</f>
        <v>1250</v>
      </c>
      <c r="BK44" s="301">
        <f>SUM(BL44:BQ44)</f>
        <v>100</v>
      </c>
      <c r="BL44" s="306">
        <f>výdaje!C211</f>
        <v>70</v>
      </c>
      <c r="BM44" s="297"/>
      <c r="BN44" s="297">
        <f>výdaje!C247</f>
        <v>30</v>
      </c>
      <c r="BO44" s="297"/>
      <c r="BP44" s="297"/>
      <c r="BQ44" s="299"/>
      <c r="BR44" s="298">
        <f>SUM(BS44:BY44)</f>
        <v>15</v>
      </c>
      <c r="BS44" s="306"/>
      <c r="BT44" s="297"/>
      <c r="BU44" s="297"/>
      <c r="BV44" s="297"/>
      <c r="BW44" s="297"/>
      <c r="BX44" s="297"/>
      <c r="BY44" s="299">
        <f>výdaje!C352</f>
        <v>15</v>
      </c>
      <c r="BZ44" s="298">
        <f>SUM(CA44:CE44)</f>
        <v>5</v>
      </c>
      <c r="CA44" s="306">
        <f>výdaje!C390</f>
        <v>5</v>
      </c>
      <c r="CB44" s="297"/>
      <c r="CC44" s="297"/>
      <c r="CD44" s="297"/>
      <c r="CE44" s="299"/>
      <c r="CF44" s="298">
        <f>SUM(CG44:CH44)</f>
        <v>0</v>
      </c>
      <c r="CG44" s="306"/>
      <c r="CH44" s="299"/>
      <c r="CI44" s="300">
        <f>SUM(CJ44:CK44)</f>
        <v>0</v>
      </c>
      <c r="CJ44" s="306"/>
      <c r="CK44" s="299"/>
      <c r="CL44" s="300"/>
      <c r="CM44" s="300"/>
      <c r="CN44" s="300">
        <f>SUM(CO44:CP44)</f>
        <v>0</v>
      </c>
      <c r="CO44" s="306"/>
      <c r="CP44" s="299"/>
      <c r="CQ44" s="300"/>
      <c r="CR44" s="300"/>
      <c r="CS44" s="300"/>
      <c r="CT44" s="298">
        <f>CU44+CV44</f>
        <v>0</v>
      </c>
      <c r="CU44" s="306"/>
      <c r="CV44" s="297"/>
      <c r="CW44" s="304"/>
      <c r="CX44" s="304"/>
      <c r="CY44" s="305">
        <f>výdaje!C192</f>
        <v>361</v>
      </c>
    </row>
    <row r="45" spans="1:103" ht="12" customHeight="1" thickBot="1" thickTop="1">
      <c r="A45" s="94"/>
      <c r="B45" s="24" t="s">
        <v>534</v>
      </c>
      <c r="C45" s="295">
        <f t="shared" si="55"/>
        <v>1169</v>
      </c>
      <c r="D45" s="366"/>
      <c r="E45" s="367">
        <f>SUM(F45:K45)</f>
        <v>0</v>
      </c>
      <c r="F45" s="306"/>
      <c r="G45" s="297"/>
      <c r="H45" s="297"/>
      <c r="I45" s="297"/>
      <c r="J45" s="297"/>
      <c r="K45" s="299"/>
      <c r="L45" s="368">
        <f t="shared" si="60"/>
        <v>0</v>
      </c>
      <c r="M45" s="306">
        <f>příjmy!C20</f>
        <v>0</v>
      </c>
      <c r="N45" s="297"/>
      <c r="O45" s="297"/>
      <c r="P45" s="297"/>
      <c r="Q45" s="376"/>
      <c r="R45" s="297"/>
      <c r="S45" s="297"/>
      <c r="T45" s="369"/>
      <c r="U45" s="297"/>
      <c r="V45" s="297"/>
      <c r="W45" s="368">
        <f>SUM(X45:AI45)</f>
        <v>682</v>
      </c>
      <c r="X45" s="306"/>
      <c r="Y45" s="297"/>
      <c r="Z45" s="297"/>
      <c r="AA45" s="297"/>
      <c r="AB45" s="297">
        <f>příjmy!C68</f>
        <v>301</v>
      </c>
      <c r="AC45" s="297">
        <f>příjmy!C76</f>
        <v>381</v>
      </c>
      <c r="AD45" s="297"/>
      <c r="AE45" s="297"/>
      <c r="AF45" s="297"/>
      <c r="AG45" s="297"/>
      <c r="AH45" s="297"/>
      <c r="AI45" s="297"/>
      <c r="AJ45" s="370"/>
      <c r="AK45" s="300"/>
      <c r="AL45" s="368">
        <f>SUM(AM45:AO45)</f>
        <v>487</v>
      </c>
      <c r="AM45" s="306"/>
      <c r="AN45" s="297">
        <f>příjmy!C122</f>
        <v>487</v>
      </c>
      <c r="AO45" s="377"/>
      <c r="AP45" s="300"/>
      <c r="AQ45" s="372"/>
      <c r="AR45" s="94"/>
      <c r="AS45" s="24" t="s">
        <v>534</v>
      </c>
      <c r="AT45" s="295">
        <f>SUM(AV45,BC45,BJ45,BR45,BK45,BZ45,CF45,CI45,CL45,CM45,CN45,CQ45,CR45,CS45,CT45,CW45,CX45,CY45)</f>
        <v>148</v>
      </c>
      <c r="AU45" s="24"/>
      <c r="AV45" s="296">
        <f>SUM(AW45:BB45)</f>
        <v>16</v>
      </c>
      <c r="AW45" s="306"/>
      <c r="AX45" s="297">
        <f>výdaje!C30</f>
        <v>12</v>
      </c>
      <c r="AY45" s="297"/>
      <c r="AZ45" s="297">
        <f>výdaje!C57</f>
        <v>3</v>
      </c>
      <c r="BA45" s="297">
        <f>výdaje!C83</f>
        <v>1</v>
      </c>
      <c r="BB45" s="299"/>
      <c r="BC45" s="298">
        <f>SUM(BD45:BI45)</f>
        <v>2</v>
      </c>
      <c r="BD45" s="306"/>
      <c r="BE45" s="297"/>
      <c r="BF45" s="297"/>
      <c r="BG45" s="297"/>
      <c r="BH45" s="297"/>
      <c r="BI45" s="299">
        <f>výdaje!C166</f>
        <v>2</v>
      </c>
      <c r="BJ45" s="300"/>
      <c r="BK45" s="301">
        <f>SUM(BL45:BQ45)</f>
        <v>100</v>
      </c>
      <c r="BL45" s="306">
        <f>výdaje!C212</f>
        <v>70</v>
      </c>
      <c r="BM45" s="297"/>
      <c r="BN45" s="297">
        <f>výdaje!C248</f>
        <v>30</v>
      </c>
      <c r="BO45" s="297"/>
      <c r="BP45" s="297"/>
      <c r="BQ45" s="299"/>
      <c r="BR45" s="298">
        <f>SUM(BS45:BY45)</f>
        <v>20</v>
      </c>
      <c r="BS45" s="306"/>
      <c r="BT45" s="297"/>
      <c r="BU45" s="297"/>
      <c r="BV45" s="297"/>
      <c r="BW45" s="297"/>
      <c r="BX45" s="297"/>
      <c r="BY45" s="299">
        <f>výdaje!C353</f>
        <v>20</v>
      </c>
      <c r="BZ45" s="298">
        <f>SUM(CA45:CE45)</f>
        <v>10</v>
      </c>
      <c r="CA45" s="306">
        <f>výdaje!C391</f>
        <v>10</v>
      </c>
      <c r="CB45" s="297"/>
      <c r="CC45" s="297"/>
      <c r="CD45" s="297"/>
      <c r="CE45" s="299"/>
      <c r="CF45" s="298">
        <f>SUM(CG45:CH45)</f>
        <v>0</v>
      </c>
      <c r="CG45" s="306"/>
      <c r="CH45" s="299"/>
      <c r="CI45" s="300">
        <f>SUM(CJ45:CK45)</f>
        <v>0</v>
      </c>
      <c r="CJ45" s="306"/>
      <c r="CK45" s="299"/>
      <c r="CL45" s="300"/>
      <c r="CM45" s="300"/>
      <c r="CN45" s="300">
        <f>SUM(CO45:CP45)</f>
        <v>0</v>
      </c>
      <c r="CO45" s="306"/>
      <c r="CP45" s="299"/>
      <c r="CQ45" s="300"/>
      <c r="CR45" s="300"/>
      <c r="CS45" s="300"/>
      <c r="CT45" s="298">
        <f>CU45+CV45</f>
        <v>0</v>
      </c>
      <c r="CU45" s="306"/>
      <c r="CV45" s="297"/>
      <c r="CW45" s="304"/>
      <c r="CX45" s="304"/>
      <c r="CY45" s="305"/>
    </row>
    <row r="46" spans="1:103" ht="12" customHeight="1" thickBot="1" thickTop="1">
      <c r="A46" s="94"/>
      <c r="B46" s="24" t="s">
        <v>221</v>
      </c>
      <c r="C46" s="295">
        <f t="shared" si="55"/>
        <v>450</v>
      </c>
      <c r="D46" s="366"/>
      <c r="E46" s="367">
        <f t="shared" si="59"/>
        <v>0</v>
      </c>
      <c r="F46" s="306"/>
      <c r="G46" s="297"/>
      <c r="H46" s="297"/>
      <c r="I46" s="297"/>
      <c r="J46" s="297"/>
      <c r="K46" s="299"/>
      <c r="L46" s="368">
        <f t="shared" si="60"/>
        <v>0</v>
      </c>
      <c r="M46" s="297"/>
      <c r="N46" s="297"/>
      <c r="O46" s="297"/>
      <c r="P46" s="297"/>
      <c r="Q46" s="376"/>
      <c r="R46" s="297"/>
      <c r="S46" s="297"/>
      <c r="T46" s="369"/>
      <c r="U46" s="297"/>
      <c r="V46" s="297"/>
      <c r="W46" s="368">
        <f t="shared" si="61"/>
        <v>450</v>
      </c>
      <c r="X46" s="297">
        <f>příjmy!C48</f>
        <v>450</v>
      </c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370"/>
      <c r="AK46" s="300"/>
      <c r="AL46" s="368">
        <f t="shared" si="62"/>
        <v>0</v>
      </c>
      <c r="AM46" s="297"/>
      <c r="AN46" s="297"/>
      <c r="AO46" s="371"/>
      <c r="AP46" s="300"/>
      <c r="AQ46" s="372"/>
      <c r="AR46" s="94"/>
      <c r="AS46" s="24" t="s">
        <v>221</v>
      </c>
      <c r="AT46" s="295">
        <f t="shared" si="53"/>
        <v>4075</v>
      </c>
      <c r="AU46" s="24"/>
      <c r="AV46" s="296">
        <f t="shared" si="63"/>
        <v>2350</v>
      </c>
      <c r="AW46" s="297">
        <f>výdaje!C11</f>
        <v>1700</v>
      </c>
      <c r="AX46" s="297">
        <f>výdaje!C31</f>
        <v>50</v>
      </c>
      <c r="AY46" s="297">
        <f>výdaje!C40</f>
        <v>0</v>
      </c>
      <c r="AZ46" s="297">
        <f>výdaje!C58</f>
        <v>450</v>
      </c>
      <c r="BA46" s="297">
        <f>výdaje!C84</f>
        <v>150</v>
      </c>
      <c r="BB46" s="297"/>
      <c r="BC46" s="298">
        <f t="shared" si="64"/>
        <v>355</v>
      </c>
      <c r="BD46" s="297"/>
      <c r="BE46" s="297">
        <f>výdaje!C104</f>
        <v>15</v>
      </c>
      <c r="BF46" s="297"/>
      <c r="BG46" s="297">
        <f>výdaje!C121</f>
        <v>20</v>
      </c>
      <c r="BH46" s="297"/>
      <c r="BI46" s="299">
        <f>výdaje!C167</f>
        <v>320</v>
      </c>
      <c r="BJ46" s="300"/>
      <c r="BK46" s="301">
        <f t="shared" si="65"/>
        <v>384</v>
      </c>
      <c r="BL46" s="297">
        <f>výdaje!C213</f>
        <v>9</v>
      </c>
      <c r="BM46" s="297">
        <f>výdaje!C230</f>
        <v>115</v>
      </c>
      <c r="BN46" s="297">
        <f>výdaje!C249</f>
        <v>60</v>
      </c>
      <c r="BO46" s="297"/>
      <c r="BP46" s="297">
        <f>výdaje!C266</f>
        <v>200</v>
      </c>
      <c r="BQ46" s="297"/>
      <c r="BR46" s="298">
        <f t="shared" si="66"/>
        <v>301</v>
      </c>
      <c r="BS46" s="297">
        <f>výdaje!C287</f>
        <v>1</v>
      </c>
      <c r="BT46" s="297">
        <f>výdaje!C300</f>
        <v>35</v>
      </c>
      <c r="BU46" s="297"/>
      <c r="BV46" s="297"/>
      <c r="BW46" s="297">
        <f>výdaje!C318</f>
        <v>5</v>
      </c>
      <c r="BX46" s="297"/>
      <c r="BY46" s="297">
        <f>výdaje!C354</f>
        <v>260</v>
      </c>
      <c r="BZ46" s="298">
        <f t="shared" si="67"/>
        <v>35</v>
      </c>
      <c r="CA46" s="297">
        <f>výdaje!C392</f>
        <v>30</v>
      </c>
      <c r="CB46" s="297"/>
      <c r="CC46" s="297">
        <f>výdaje!C411</f>
        <v>5</v>
      </c>
      <c r="CD46" s="297"/>
      <c r="CE46" s="297"/>
      <c r="CF46" s="298">
        <f t="shared" si="68"/>
        <v>0</v>
      </c>
      <c r="CG46" s="297"/>
      <c r="CH46" s="297"/>
      <c r="CI46" s="300">
        <f t="shared" si="69"/>
        <v>0</v>
      </c>
      <c r="CJ46" s="306"/>
      <c r="CK46" s="299"/>
      <c r="CL46" s="300"/>
      <c r="CM46" s="300"/>
      <c r="CN46" s="300">
        <f t="shared" si="70"/>
        <v>0</v>
      </c>
      <c r="CO46" s="306"/>
      <c r="CP46" s="299"/>
      <c r="CQ46" s="300"/>
      <c r="CR46" s="300"/>
      <c r="CS46" s="300"/>
      <c r="CT46" s="298">
        <f t="shared" si="71"/>
        <v>650</v>
      </c>
      <c r="CU46" s="297">
        <f>výdaje!C529+výdaje!C530</f>
        <v>650</v>
      </c>
      <c r="CV46" s="297"/>
      <c r="CW46" s="304"/>
      <c r="CX46" s="304">
        <f>výdaje!C495</f>
        <v>0</v>
      </c>
      <c r="CY46" s="305"/>
    </row>
    <row r="47" spans="1:103" ht="12" customHeight="1" thickBot="1" thickTop="1">
      <c r="A47" s="94"/>
      <c r="B47" s="24" t="s">
        <v>530</v>
      </c>
      <c r="C47" s="295">
        <f t="shared" si="55"/>
        <v>1300</v>
      </c>
      <c r="D47" s="366"/>
      <c r="E47" s="367">
        <f t="shared" si="59"/>
        <v>0</v>
      </c>
      <c r="F47" s="306"/>
      <c r="G47" s="297"/>
      <c r="H47" s="297"/>
      <c r="I47" s="297"/>
      <c r="J47" s="297"/>
      <c r="K47" s="299"/>
      <c r="L47" s="368">
        <f t="shared" si="60"/>
        <v>1150</v>
      </c>
      <c r="M47" s="297"/>
      <c r="N47" s="297"/>
      <c r="O47" s="297"/>
      <c r="P47" s="297">
        <f>příjmy!C26</f>
        <v>1150</v>
      </c>
      <c r="Q47" s="376"/>
      <c r="R47" s="297"/>
      <c r="S47" s="297"/>
      <c r="T47" s="369"/>
      <c r="U47" s="297"/>
      <c r="V47" s="297"/>
      <c r="W47" s="368">
        <f t="shared" si="61"/>
        <v>150</v>
      </c>
      <c r="X47" s="297">
        <f>příjmy!C49</f>
        <v>150</v>
      </c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370"/>
      <c r="AK47" s="300"/>
      <c r="AL47" s="368">
        <f>SUM(AM47:AO47)</f>
        <v>0</v>
      </c>
      <c r="AM47" s="297"/>
      <c r="AN47" s="297"/>
      <c r="AO47" s="371"/>
      <c r="AP47" s="300"/>
      <c r="AQ47" s="372"/>
      <c r="AR47" s="94"/>
      <c r="AS47" s="24" t="s">
        <v>530</v>
      </c>
      <c r="AT47" s="295">
        <f t="shared" si="53"/>
        <v>1902</v>
      </c>
      <c r="AU47" s="24"/>
      <c r="AV47" s="296">
        <f t="shared" si="63"/>
        <v>0</v>
      </c>
      <c r="AW47" s="297"/>
      <c r="AX47" s="297"/>
      <c r="AY47" s="297"/>
      <c r="AZ47" s="297"/>
      <c r="BA47" s="297"/>
      <c r="BB47" s="297"/>
      <c r="BC47" s="298">
        <f t="shared" si="64"/>
        <v>30</v>
      </c>
      <c r="BD47" s="297"/>
      <c r="BE47" s="297"/>
      <c r="BF47" s="297"/>
      <c r="BG47" s="297"/>
      <c r="BH47" s="297"/>
      <c r="BI47" s="299">
        <f>výdaje!C168</f>
        <v>30</v>
      </c>
      <c r="BJ47" s="300"/>
      <c r="BK47" s="301">
        <f t="shared" si="65"/>
        <v>200</v>
      </c>
      <c r="BL47" s="297"/>
      <c r="BM47" s="297"/>
      <c r="BN47" s="297"/>
      <c r="BO47" s="297"/>
      <c r="BP47" s="297">
        <f>výdaje!C267</f>
        <v>200</v>
      </c>
      <c r="BQ47" s="297"/>
      <c r="BR47" s="298">
        <f t="shared" si="66"/>
        <v>1672</v>
      </c>
      <c r="BS47" s="297"/>
      <c r="BT47" s="297"/>
      <c r="BU47" s="297"/>
      <c r="BV47" s="297"/>
      <c r="BW47" s="297"/>
      <c r="BX47" s="297"/>
      <c r="BY47" s="297">
        <f>výdaje!C355</f>
        <v>1672</v>
      </c>
      <c r="BZ47" s="298">
        <f>SUM(CA47:CE47)</f>
        <v>0</v>
      </c>
      <c r="CA47" s="297"/>
      <c r="CB47" s="297"/>
      <c r="CC47" s="297"/>
      <c r="CD47" s="297"/>
      <c r="CE47" s="297"/>
      <c r="CF47" s="298">
        <f t="shared" si="68"/>
        <v>0</v>
      </c>
      <c r="CG47" s="297"/>
      <c r="CH47" s="297"/>
      <c r="CI47" s="300">
        <f t="shared" si="69"/>
        <v>0</v>
      </c>
      <c r="CJ47" s="306"/>
      <c r="CK47" s="299"/>
      <c r="CL47" s="300"/>
      <c r="CM47" s="300"/>
      <c r="CN47" s="300">
        <f t="shared" si="70"/>
        <v>0</v>
      </c>
      <c r="CO47" s="306"/>
      <c r="CP47" s="299"/>
      <c r="CQ47" s="300"/>
      <c r="CR47" s="300"/>
      <c r="CS47" s="300"/>
      <c r="CT47" s="298">
        <f t="shared" si="71"/>
        <v>0</v>
      </c>
      <c r="CU47" s="297"/>
      <c r="CV47" s="297"/>
      <c r="CW47" s="304"/>
      <c r="CX47" s="304"/>
      <c r="CY47" s="305"/>
    </row>
    <row r="48" spans="1:103" ht="12" customHeight="1" thickBot="1" thickTop="1">
      <c r="A48" s="94"/>
      <c r="B48" s="24" t="s">
        <v>529</v>
      </c>
      <c r="C48" s="295">
        <f t="shared" si="55"/>
        <v>0</v>
      </c>
      <c r="D48" s="366"/>
      <c r="E48" s="367">
        <f>SUM(F48:K48)</f>
        <v>0</v>
      </c>
      <c r="F48" s="306"/>
      <c r="G48" s="297"/>
      <c r="H48" s="297"/>
      <c r="I48" s="297"/>
      <c r="J48" s="297"/>
      <c r="K48" s="299"/>
      <c r="L48" s="368">
        <f t="shared" si="60"/>
        <v>0</v>
      </c>
      <c r="M48" s="297"/>
      <c r="N48" s="297"/>
      <c r="O48" s="297"/>
      <c r="P48" s="297"/>
      <c r="Q48" s="376"/>
      <c r="R48" s="297"/>
      <c r="S48" s="297"/>
      <c r="T48" s="369"/>
      <c r="U48" s="297"/>
      <c r="V48" s="297"/>
      <c r="W48" s="368">
        <f>SUM(X48:AI48)</f>
        <v>0</v>
      </c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370"/>
      <c r="AK48" s="300"/>
      <c r="AL48" s="368">
        <f>SUM(AM48:AO48)</f>
        <v>0</v>
      </c>
      <c r="AM48" s="297"/>
      <c r="AN48" s="297"/>
      <c r="AO48" s="371"/>
      <c r="AP48" s="300"/>
      <c r="AQ48" s="372"/>
      <c r="AR48" s="94"/>
      <c r="AS48" s="24" t="s">
        <v>529</v>
      </c>
      <c r="AT48" s="295">
        <f>SUM(AV48,BC48,BJ48,BR48,BK48,BZ48,CF48,CI48,CL48,CM48,CN48,CQ48,CR48,CS48,CT48,CW48,CX48,CY48)</f>
        <v>842</v>
      </c>
      <c r="AU48" s="24"/>
      <c r="AV48" s="296">
        <f>SUM(AW48:BB48)</f>
        <v>52</v>
      </c>
      <c r="AW48" s="297"/>
      <c r="AX48" s="297">
        <f>výdaje!C32</f>
        <v>39</v>
      </c>
      <c r="AY48" s="297"/>
      <c r="AZ48" s="297">
        <f>výdaje!C59</f>
        <v>10</v>
      </c>
      <c r="BA48" s="297">
        <f>výdaje!C85</f>
        <v>3</v>
      </c>
      <c r="BB48" s="297"/>
      <c r="BC48" s="298">
        <f>SUM(BD48:BI48)</f>
        <v>150</v>
      </c>
      <c r="BD48" s="297"/>
      <c r="BE48" s="297"/>
      <c r="BF48" s="297"/>
      <c r="BG48" s="297">
        <f>výdaje!C119</f>
        <v>0</v>
      </c>
      <c r="BH48" s="297"/>
      <c r="BI48" s="299">
        <f>výdaje!C169</f>
        <v>150</v>
      </c>
      <c r="BJ48" s="300"/>
      <c r="BK48" s="301">
        <f>SUM(BL48:BQ48)</f>
        <v>520</v>
      </c>
      <c r="BL48" s="297"/>
      <c r="BM48" s="297"/>
      <c r="BN48" s="297">
        <f>výdaje!C250</f>
        <v>500</v>
      </c>
      <c r="BO48" s="297"/>
      <c r="BP48" s="297">
        <f>výdaje!C268</f>
        <v>20</v>
      </c>
      <c r="BQ48" s="297"/>
      <c r="BR48" s="298">
        <f>SUM(BS48:BY48)</f>
        <v>45</v>
      </c>
      <c r="BS48" s="297"/>
      <c r="BT48" s="297"/>
      <c r="BU48" s="297"/>
      <c r="BV48" s="297"/>
      <c r="BW48" s="297"/>
      <c r="BX48" s="297"/>
      <c r="BY48" s="297">
        <f>výdaje!C356</f>
        <v>45</v>
      </c>
      <c r="BZ48" s="298">
        <f>SUM(CA48:CE48)</f>
        <v>5</v>
      </c>
      <c r="CA48" s="297">
        <f>výdaje!C393</f>
        <v>5</v>
      </c>
      <c r="CB48" s="297"/>
      <c r="CC48" s="297"/>
      <c r="CD48" s="297"/>
      <c r="CE48" s="297"/>
      <c r="CF48" s="298">
        <f>SUM(CG48:CH48)</f>
        <v>0</v>
      </c>
      <c r="CG48" s="297"/>
      <c r="CH48" s="297"/>
      <c r="CI48" s="300">
        <f>SUM(CJ48:CK48)</f>
        <v>0</v>
      </c>
      <c r="CJ48" s="306"/>
      <c r="CK48" s="299"/>
      <c r="CL48" s="300"/>
      <c r="CM48" s="300"/>
      <c r="CN48" s="300">
        <f>SUM(CO48:CP48)</f>
        <v>0</v>
      </c>
      <c r="CO48" s="306"/>
      <c r="CP48" s="299"/>
      <c r="CQ48" s="300"/>
      <c r="CR48" s="300"/>
      <c r="CS48" s="300"/>
      <c r="CT48" s="298">
        <f>CU48+CV48</f>
        <v>70</v>
      </c>
      <c r="CU48" s="297">
        <f>výdaje!C535</f>
        <v>70</v>
      </c>
      <c r="CV48" s="297"/>
      <c r="CW48" s="304"/>
      <c r="CX48" s="304"/>
      <c r="CY48" s="305"/>
    </row>
    <row r="49" spans="1:103" ht="12" customHeight="1" thickBot="1" thickTop="1">
      <c r="A49" s="94"/>
      <c r="B49" s="24" t="s">
        <v>532</v>
      </c>
      <c r="C49" s="295">
        <f t="shared" si="55"/>
        <v>35</v>
      </c>
      <c r="D49" s="366"/>
      <c r="E49" s="367">
        <f t="shared" si="59"/>
        <v>0</v>
      </c>
      <c r="F49" s="306"/>
      <c r="G49" s="297"/>
      <c r="H49" s="297"/>
      <c r="I49" s="297"/>
      <c r="J49" s="297"/>
      <c r="K49" s="299"/>
      <c r="L49" s="368">
        <f t="shared" si="60"/>
        <v>0</v>
      </c>
      <c r="M49" s="297"/>
      <c r="N49" s="297"/>
      <c r="O49" s="297"/>
      <c r="P49" s="297"/>
      <c r="Q49" s="376"/>
      <c r="R49" s="297"/>
      <c r="S49" s="297"/>
      <c r="T49" s="369"/>
      <c r="U49" s="297"/>
      <c r="V49" s="297"/>
      <c r="W49" s="368">
        <f t="shared" si="61"/>
        <v>35</v>
      </c>
      <c r="X49" s="297">
        <f>příjmy!C50</f>
        <v>25</v>
      </c>
      <c r="Y49" s="297"/>
      <c r="Z49" s="297"/>
      <c r="AA49" s="297"/>
      <c r="AB49" s="297">
        <f>příjmy!C69</f>
        <v>10</v>
      </c>
      <c r="AC49" s="297"/>
      <c r="AD49" s="297"/>
      <c r="AE49" s="297"/>
      <c r="AF49" s="297"/>
      <c r="AG49" s="297"/>
      <c r="AH49" s="297"/>
      <c r="AI49" s="297"/>
      <c r="AJ49" s="370"/>
      <c r="AK49" s="300"/>
      <c r="AL49" s="368">
        <f t="shared" si="62"/>
        <v>0</v>
      </c>
      <c r="AM49" s="297"/>
      <c r="AN49" s="297"/>
      <c r="AO49" s="371"/>
      <c r="AP49" s="300"/>
      <c r="AQ49" s="372"/>
      <c r="AR49" s="94"/>
      <c r="AS49" s="24" t="s">
        <v>532</v>
      </c>
      <c r="AT49" s="295">
        <f t="shared" si="53"/>
        <v>168</v>
      </c>
      <c r="AU49" s="24"/>
      <c r="AV49" s="296">
        <f t="shared" si="63"/>
        <v>31</v>
      </c>
      <c r="AW49" s="297"/>
      <c r="AX49" s="297">
        <f>výdaje!C33</f>
        <v>23</v>
      </c>
      <c r="AY49" s="297"/>
      <c r="AZ49" s="297">
        <f>výdaje!C60</f>
        <v>6</v>
      </c>
      <c r="BA49" s="297">
        <f>výdaje!C86</f>
        <v>2</v>
      </c>
      <c r="BB49" s="297"/>
      <c r="BC49" s="298">
        <f t="shared" si="64"/>
        <v>25</v>
      </c>
      <c r="BD49" s="297"/>
      <c r="BE49" s="297"/>
      <c r="BF49" s="297"/>
      <c r="BG49" s="297"/>
      <c r="BH49" s="297"/>
      <c r="BI49" s="299">
        <f>výdaje!C172</f>
        <v>25</v>
      </c>
      <c r="BJ49" s="300"/>
      <c r="BK49" s="301">
        <f t="shared" si="65"/>
        <v>17</v>
      </c>
      <c r="BL49" s="297"/>
      <c r="BM49" s="297"/>
      <c r="BN49" s="297">
        <f>výdaje!C251</f>
        <v>12</v>
      </c>
      <c r="BO49" s="297"/>
      <c r="BP49" s="297">
        <f>výdaje!C269</f>
        <v>5</v>
      </c>
      <c r="BQ49" s="297"/>
      <c r="BR49" s="298">
        <f t="shared" si="66"/>
        <v>80</v>
      </c>
      <c r="BS49" s="297"/>
      <c r="BT49" s="297">
        <f>výdaje!C301</f>
        <v>5</v>
      </c>
      <c r="BU49" s="297"/>
      <c r="BV49" s="297"/>
      <c r="BW49" s="297"/>
      <c r="BX49" s="297"/>
      <c r="BY49" s="297">
        <f>výdaje!C357</f>
        <v>75</v>
      </c>
      <c r="BZ49" s="298">
        <f t="shared" si="67"/>
        <v>15</v>
      </c>
      <c r="CA49" s="297">
        <f>výdaje!C394</f>
        <v>15</v>
      </c>
      <c r="CB49" s="297"/>
      <c r="CC49" s="297"/>
      <c r="CD49" s="297"/>
      <c r="CE49" s="297"/>
      <c r="CF49" s="298">
        <f t="shared" si="68"/>
        <v>0</v>
      </c>
      <c r="CG49" s="297"/>
      <c r="CH49" s="297"/>
      <c r="CI49" s="300">
        <f t="shared" si="69"/>
        <v>0</v>
      </c>
      <c r="CJ49" s="306"/>
      <c r="CK49" s="299"/>
      <c r="CL49" s="300"/>
      <c r="CM49" s="300"/>
      <c r="CN49" s="300">
        <f t="shared" si="70"/>
        <v>0</v>
      </c>
      <c r="CO49" s="306"/>
      <c r="CP49" s="299"/>
      <c r="CQ49" s="300"/>
      <c r="CR49" s="300"/>
      <c r="CS49" s="300"/>
      <c r="CT49" s="298">
        <f t="shared" si="71"/>
        <v>0</v>
      </c>
      <c r="CU49" s="297"/>
      <c r="CV49" s="297"/>
      <c r="CW49" s="304"/>
      <c r="CX49" s="304"/>
      <c r="CY49" s="305"/>
    </row>
    <row r="50" spans="1:103" ht="12" customHeight="1" thickBot="1" thickTop="1">
      <c r="A50" s="94"/>
      <c r="B50" s="24" t="s">
        <v>535</v>
      </c>
      <c r="C50" s="295">
        <f t="shared" si="55"/>
        <v>0</v>
      </c>
      <c r="D50" s="366"/>
      <c r="E50" s="367">
        <f t="shared" si="59"/>
        <v>0</v>
      </c>
      <c r="F50" s="306"/>
      <c r="G50" s="297"/>
      <c r="H50" s="297"/>
      <c r="I50" s="297"/>
      <c r="J50" s="297"/>
      <c r="K50" s="299"/>
      <c r="L50" s="368">
        <f t="shared" si="60"/>
        <v>0</v>
      </c>
      <c r="M50" s="306"/>
      <c r="N50" s="297"/>
      <c r="O50" s="297"/>
      <c r="P50" s="297"/>
      <c r="Q50" s="376"/>
      <c r="R50" s="297"/>
      <c r="S50" s="297"/>
      <c r="T50" s="369"/>
      <c r="U50" s="297"/>
      <c r="V50" s="297"/>
      <c r="W50" s="368">
        <f t="shared" si="61"/>
        <v>0</v>
      </c>
      <c r="X50" s="306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370"/>
      <c r="AK50" s="300"/>
      <c r="AL50" s="368">
        <f t="shared" si="62"/>
        <v>0</v>
      </c>
      <c r="AM50" s="306"/>
      <c r="AN50" s="297"/>
      <c r="AO50" s="299"/>
      <c r="AP50" s="300"/>
      <c r="AQ50" s="372"/>
      <c r="AR50" s="94"/>
      <c r="AS50" s="24" t="s">
        <v>535</v>
      </c>
      <c r="AT50" s="295">
        <f t="shared" si="53"/>
        <v>450</v>
      </c>
      <c r="AU50" s="24"/>
      <c r="AV50" s="296">
        <f t="shared" si="63"/>
        <v>0</v>
      </c>
      <c r="AW50" s="306"/>
      <c r="AX50" s="297"/>
      <c r="AY50" s="297"/>
      <c r="AZ50" s="297"/>
      <c r="BA50" s="297"/>
      <c r="BB50" s="299"/>
      <c r="BC50" s="298">
        <f t="shared" si="64"/>
        <v>150</v>
      </c>
      <c r="BD50" s="306"/>
      <c r="BE50" s="297"/>
      <c r="BF50" s="297"/>
      <c r="BG50" s="297"/>
      <c r="BH50" s="297"/>
      <c r="BI50" s="299">
        <f>výdaje!C171</f>
        <v>150</v>
      </c>
      <c r="BJ50" s="300"/>
      <c r="BK50" s="301">
        <f t="shared" si="65"/>
        <v>50</v>
      </c>
      <c r="BL50" s="306"/>
      <c r="BM50" s="297"/>
      <c r="BN50" s="297"/>
      <c r="BO50" s="297"/>
      <c r="BP50" s="297">
        <f>výdaje!C270</f>
        <v>50</v>
      </c>
      <c r="BQ50" s="299"/>
      <c r="BR50" s="298">
        <f t="shared" si="66"/>
        <v>50</v>
      </c>
      <c r="BS50" s="306"/>
      <c r="BT50" s="297"/>
      <c r="BU50" s="297"/>
      <c r="BV50" s="297"/>
      <c r="BW50" s="297"/>
      <c r="BX50" s="297"/>
      <c r="BY50" s="299">
        <f>výdaje!C358</f>
        <v>50</v>
      </c>
      <c r="BZ50" s="298">
        <f t="shared" si="67"/>
        <v>0</v>
      </c>
      <c r="CA50" s="306"/>
      <c r="CB50" s="297"/>
      <c r="CC50" s="297"/>
      <c r="CD50" s="297"/>
      <c r="CE50" s="299"/>
      <c r="CF50" s="298">
        <f t="shared" si="68"/>
        <v>0</v>
      </c>
      <c r="CG50" s="306"/>
      <c r="CH50" s="299"/>
      <c r="CI50" s="300">
        <f t="shared" si="69"/>
        <v>0</v>
      </c>
      <c r="CJ50" s="306"/>
      <c r="CK50" s="299"/>
      <c r="CL50" s="300"/>
      <c r="CM50" s="300"/>
      <c r="CN50" s="300">
        <f t="shared" si="70"/>
        <v>0</v>
      </c>
      <c r="CO50" s="306"/>
      <c r="CP50" s="299"/>
      <c r="CQ50" s="300"/>
      <c r="CR50" s="300"/>
      <c r="CS50" s="300"/>
      <c r="CT50" s="298">
        <f t="shared" si="71"/>
        <v>200</v>
      </c>
      <c r="CU50" s="306">
        <f>výdaje!C526</f>
        <v>200</v>
      </c>
      <c r="CV50" s="297"/>
      <c r="CW50" s="304"/>
      <c r="CX50" s="304"/>
      <c r="CY50" s="305"/>
    </row>
    <row r="51" spans="1:103" ht="12" customHeight="1" thickBot="1" thickTop="1">
      <c r="A51" s="94"/>
      <c r="B51" s="24" t="s">
        <v>536</v>
      </c>
      <c r="C51" s="295">
        <f t="shared" si="55"/>
        <v>0</v>
      </c>
      <c r="D51" s="366"/>
      <c r="E51" s="367">
        <f t="shared" si="59"/>
        <v>0</v>
      </c>
      <c r="F51" s="306"/>
      <c r="G51" s="297"/>
      <c r="H51" s="297"/>
      <c r="I51" s="297"/>
      <c r="J51" s="297"/>
      <c r="K51" s="299"/>
      <c r="L51" s="368">
        <f t="shared" si="60"/>
        <v>0</v>
      </c>
      <c r="M51" s="306"/>
      <c r="N51" s="297"/>
      <c r="O51" s="297"/>
      <c r="P51" s="297"/>
      <c r="Q51" s="376"/>
      <c r="R51" s="297"/>
      <c r="S51" s="297"/>
      <c r="T51" s="369"/>
      <c r="U51" s="297"/>
      <c r="V51" s="297"/>
      <c r="W51" s="368">
        <f t="shared" si="61"/>
        <v>0</v>
      </c>
      <c r="X51" s="306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370"/>
      <c r="AK51" s="300"/>
      <c r="AL51" s="368">
        <f t="shared" si="62"/>
        <v>0</v>
      </c>
      <c r="AM51" s="306"/>
      <c r="AN51" s="297"/>
      <c r="AO51" s="299"/>
      <c r="AP51" s="300"/>
      <c r="AQ51" s="372"/>
      <c r="AR51" s="94"/>
      <c r="AS51" s="24" t="s">
        <v>536</v>
      </c>
      <c r="AT51" s="295">
        <f t="shared" si="53"/>
        <v>1905</v>
      </c>
      <c r="AU51" s="24"/>
      <c r="AV51" s="296">
        <f t="shared" si="63"/>
        <v>0</v>
      </c>
      <c r="AW51" s="306"/>
      <c r="AX51" s="297"/>
      <c r="AY51" s="297"/>
      <c r="AZ51" s="297"/>
      <c r="BA51" s="297"/>
      <c r="BB51" s="299"/>
      <c r="BC51" s="298">
        <f t="shared" si="64"/>
        <v>25</v>
      </c>
      <c r="BD51" s="306"/>
      <c r="BE51" s="297"/>
      <c r="BF51" s="297"/>
      <c r="BG51" s="297"/>
      <c r="BH51" s="297"/>
      <c r="BI51" s="299">
        <f>výdaje!C172</f>
        <v>25</v>
      </c>
      <c r="BJ51" s="300"/>
      <c r="BK51" s="301">
        <f t="shared" si="65"/>
        <v>5</v>
      </c>
      <c r="BL51" s="306">
        <f>výdaje!C214</f>
        <v>5</v>
      </c>
      <c r="BM51" s="297"/>
      <c r="BN51" s="297"/>
      <c r="BO51" s="297"/>
      <c r="BP51" s="297"/>
      <c r="BQ51" s="299"/>
      <c r="BR51" s="298">
        <f t="shared" si="66"/>
        <v>15</v>
      </c>
      <c r="BS51" s="306"/>
      <c r="BT51" s="297"/>
      <c r="BU51" s="297"/>
      <c r="BV51" s="297"/>
      <c r="BW51" s="297"/>
      <c r="BX51" s="297"/>
      <c r="BY51" s="299">
        <f>výdaje!C359</f>
        <v>15</v>
      </c>
      <c r="BZ51" s="298">
        <f t="shared" si="67"/>
        <v>60</v>
      </c>
      <c r="CA51" s="306">
        <f>výdaje!C395</f>
        <v>60</v>
      </c>
      <c r="CB51" s="297"/>
      <c r="CC51" s="297"/>
      <c r="CD51" s="297"/>
      <c r="CE51" s="299"/>
      <c r="CF51" s="298">
        <f t="shared" si="68"/>
        <v>0</v>
      </c>
      <c r="CG51" s="306"/>
      <c r="CH51" s="299"/>
      <c r="CI51" s="300">
        <f t="shared" si="69"/>
        <v>0</v>
      </c>
      <c r="CJ51" s="306"/>
      <c r="CK51" s="299"/>
      <c r="CL51" s="300"/>
      <c r="CM51" s="300"/>
      <c r="CN51" s="300">
        <f t="shared" si="70"/>
        <v>0</v>
      </c>
      <c r="CO51" s="306"/>
      <c r="CP51" s="299"/>
      <c r="CQ51" s="300"/>
      <c r="CR51" s="300"/>
      <c r="CS51" s="300"/>
      <c r="CT51" s="298">
        <f t="shared" si="71"/>
        <v>1800</v>
      </c>
      <c r="CU51" s="306">
        <f>výdaje!C522</f>
        <v>1800</v>
      </c>
      <c r="CV51" s="297"/>
      <c r="CW51" s="304"/>
      <c r="CX51" s="304"/>
      <c r="CY51" s="305"/>
    </row>
    <row r="52" spans="1:103" ht="12" customHeight="1" thickBot="1" thickTop="1">
      <c r="A52" s="94"/>
      <c r="B52" s="24" t="s">
        <v>531</v>
      </c>
      <c r="C52" s="295">
        <f t="shared" si="55"/>
        <v>6669</v>
      </c>
      <c r="D52" s="366"/>
      <c r="E52" s="367">
        <f>SUM(F52:K52)</f>
        <v>0</v>
      </c>
      <c r="F52" s="306"/>
      <c r="G52" s="297"/>
      <c r="H52" s="297"/>
      <c r="I52" s="297"/>
      <c r="J52" s="297"/>
      <c r="K52" s="299"/>
      <c r="L52" s="368">
        <f t="shared" si="60"/>
        <v>0</v>
      </c>
      <c r="M52" s="297"/>
      <c r="N52" s="297"/>
      <c r="O52" s="297"/>
      <c r="P52" s="297"/>
      <c r="Q52" s="376"/>
      <c r="R52" s="297"/>
      <c r="S52" s="297"/>
      <c r="T52" s="369"/>
      <c r="U52" s="297"/>
      <c r="V52" s="297"/>
      <c r="W52" s="368">
        <f>SUM(X52:AI52)</f>
        <v>6669</v>
      </c>
      <c r="X52" s="306">
        <f>příjmy!C51</f>
        <v>6669</v>
      </c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370"/>
      <c r="AK52" s="300"/>
      <c r="AL52" s="368">
        <f>SUM(AM52:AO52)</f>
        <v>0</v>
      </c>
      <c r="AM52" s="306"/>
      <c r="AN52" s="297"/>
      <c r="AO52" s="299"/>
      <c r="AP52" s="300"/>
      <c r="AQ52" s="372"/>
      <c r="AR52" s="94"/>
      <c r="AS52" s="24" t="s">
        <v>531</v>
      </c>
      <c r="AT52" s="295">
        <f>SUM(AV52,BC52,BJ52,BR52,BK52,BZ52,CF52,CI52,CL52,CM52,CN52,CQ52,CR52,CS52,CT52,CW52,CX52,CY52)</f>
        <v>6251</v>
      </c>
      <c r="AU52" s="24"/>
      <c r="AV52" s="296">
        <f>SUM(AW52:BB52)</f>
        <v>196</v>
      </c>
      <c r="AW52" s="297">
        <f>výdaje!C12</f>
        <v>50</v>
      </c>
      <c r="AX52" s="297">
        <f>výdaje!C34</f>
        <v>95</v>
      </c>
      <c r="AY52" s="297"/>
      <c r="AZ52" s="297">
        <f>výdaje!C61</f>
        <v>36</v>
      </c>
      <c r="BA52" s="297">
        <f>výdaje!C87</f>
        <v>15</v>
      </c>
      <c r="BB52" s="297"/>
      <c r="BC52" s="298">
        <f>SUM(BD52:BI52)</f>
        <v>5</v>
      </c>
      <c r="BD52" s="297"/>
      <c r="BE52" s="297"/>
      <c r="BF52" s="297"/>
      <c r="BG52" s="297"/>
      <c r="BH52" s="297"/>
      <c r="BI52" s="299">
        <f>výdaje!C173</f>
        <v>5</v>
      </c>
      <c r="BJ52" s="300">
        <f>výdaje!C185</f>
        <v>0</v>
      </c>
      <c r="BK52" s="301">
        <f>SUM(BL52:BQ52)</f>
        <v>4473</v>
      </c>
      <c r="BL52" s="297">
        <f>výdaje!C215</f>
        <v>3</v>
      </c>
      <c r="BM52" s="297">
        <f>výdaje!C231</f>
        <v>4100</v>
      </c>
      <c r="BN52" s="297">
        <f>výdaje!C252</f>
        <v>20</v>
      </c>
      <c r="BO52" s="297"/>
      <c r="BP52" s="297">
        <f>výdaje!C271</f>
        <v>50</v>
      </c>
      <c r="BQ52" s="297">
        <f>výdaje!C273</f>
        <v>300</v>
      </c>
      <c r="BR52" s="298">
        <f>SUM(BS52:BY52)</f>
        <v>94</v>
      </c>
      <c r="BS52" s="297"/>
      <c r="BT52" s="297">
        <f>výdaje!C302</f>
        <v>12</v>
      </c>
      <c r="BU52" s="297"/>
      <c r="BV52" s="297"/>
      <c r="BW52" s="297">
        <f>výdaje!C319</f>
        <v>2</v>
      </c>
      <c r="BX52" s="297"/>
      <c r="BY52" s="297">
        <f>výdaje!C360</f>
        <v>80</v>
      </c>
      <c r="BZ52" s="298">
        <f>SUM(CA52:CE52)</f>
        <v>350</v>
      </c>
      <c r="CA52" s="297">
        <f>výdaje!C396</f>
        <v>350</v>
      </c>
      <c r="CB52" s="297"/>
      <c r="CC52" s="297"/>
      <c r="CD52" s="297" t="s">
        <v>86</v>
      </c>
      <c r="CE52" s="297"/>
      <c r="CF52" s="298">
        <f>SUM(CG52:CH52)</f>
        <v>0</v>
      </c>
      <c r="CG52" s="297"/>
      <c r="CH52" s="297"/>
      <c r="CI52" s="300">
        <f>SUM(CJ52:CK52)</f>
        <v>0</v>
      </c>
      <c r="CJ52" s="306"/>
      <c r="CK52" s="299"/>
      <c r="CL52" s="300"/>
      <c r="CM52" s="300"/>
      <c r="CN52" s="300">
        <f>SUM(CO52:CP52)</f>
        <v>1</v>
      </c>
      <c r="CO52" s="306"/>
      <c r="CP52" s="299">
        <f>výdaje!C471</f>
        <v>1</v>
      </c>
      <c r="CQ52" s="300"/>
      <c r="CR52" s="300"/>
      <c r="CS52" s="300"/>
      <c r="CT52" s="298">
        <f>CU52+CV52</f>
        <v>0</v>
      </c>
      <c r="CU52" s="297"/>
      <c r="CV52" s="297"/>
      <c r="CW52" s="304"/>
      <c r="CX52" s="304"/>
      <c r="CY52" s="305">
        <f>výdaje!C193</f>
        <v>1132</v>
      </c>
    </row>
    <row r="53" spans="1:103" ht="12" customHeight="1" thickBot="1" thickTop="1">
      <c r="A53" s="94"/>
      <c r="B53" s="24" t="s">
        <v>537</v>
      </c>
      <c r="C53" s="295">
        <f t="shared" si="55"/>
        <v>15</v>
      </c>
      <c r="D53" s="366"/>
      <c r="E53" s="367">
        <f t="shared" si="59"/>
        <v>0</v>
      </c>
      <c r="F53" s="306"/>
      <c r="G53" s="297"/>
      <c r="H53" s="297"/>
      <c r="I53" s="297"/>
      <c r="J53" s="297"/>
      <c r="K53" s="299"/>
      <c r="L53" s="368">
        <f t="shared" si="60"/>
        <v>0</v>
      </c>
      <c r="M53" s="318"/>
      <c r="N53" s="319"/>
      <c r="O53" s="319"/>
      <c r="P53" s="319"/>
      <c r="Q53" s="378"/>
      <c r="R53" s="319"/>
      <c r="S53" s="319"/>
      <c r="T53" s="379"/>
      <c r="U53" s="319"/>
      <c r="V53" s="319"/>
      <c r="W53" s="368">
        <f t="shared" si="61"/>
        <v>15</v>
      </c>
      <c r="X53" s="306">
        <f>příjmy!C52</f>
        <v>15</v>
      </c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370"/>
      <c r="AK53" s="300"/>
      <c r="AL53" s="368">
        <f t="shared" si="62"/>
        <v>0</v>
      </c>
      <c r="AM53" s="306"/>
      <c r="AN53" s="297"/>
      <c r="AO53" s="299"/>
      <c r="AP53" s="300"/>
      <c r="AQ53" s="372"/>
      <c r="AR53" s="94"/>
      <c r="AS53" s="24" t="s">
        <v>537</v>
      </c>
      <c r="AT53" s="295">
        <f t="shared" si="53"/>
        <v>65</v>
      </c>
      <c r="AU53" s="24"/>
      <c r="AV53" s="296">
        <f t="shared" si="63"/>
        <v>0</v>
      </c>
      <c r="AW53" s="318"/>
      <c r="AX53" s="319">
        <f>výdaje!C35</f>
        <v>0</v>
      </c>
      <c r="AY53" s="319"/>
      <c r="AZ53" s="319"/>
      <c r="BA53" s="319"/>
      <c r="BB53" s="320"/>
      <c r="BC53" s="298">
        <f t="shared" si="64"/>
        <v>22</v>
      </c>
      <c r="BD53" s="318"/>
      <c r="BE53" s="319"/>
      <c r="BF53" s="319"/>
      <c r="BG53" s="319">
        <f>výdaje!C123</f>
        <v>4</v>
      </c>
      <c r="BH53" s="319"/>
      <c r="BI53" s="320">
        <f>výdaje!C174</f>
        <v>18</v>
      </c>
      <c r="BJ53" s="300"/>
      <c r="BK53" s="301">
        <f t="shared" si="65"/>
        <v>28</v>
      </c>
      <c r="BL53" s="318">
        <f>výdaje!C216</f>
        <v>3</v>
      </c>
      <c r="BM53" s="319"/>
      <c r="BN53" s="319">
        <f>výdaje!C253</f>
        <v>20</v>
      </c>
      <c r="BO53" s="319">
        <f>výdaje!C258</f>
        <v>5</v>
      </c>
      <c r="BP53" s="319"/>
      <c r="BQ53" s="320"/>
      <c r="BR53" s="298">
        <f t="shared" si="66"/>
        <v>8</v>
      </c>
      <c r="BS53" s="318"/>
      <c r="BT53" s="319">
        <f>výdaje!C303</f>
        <v>2</v>
      </c>
      <c r="BU53" s="319"/>
      <c r="BV53" s="319"/>
      <c r="BW53" s="319"/>
      <c r="BX53" s="319"/>
      <c r="BY53" s="320">
        <f>výdaje!C361</f>
        <v>6</v>
      </c>
      <c r="BZ53" s="298">
        <f t="shared" si="67"/>
        <v>7</v>
      </c>
      <c r="CA53" s="318">
        <f>výdaje!C397</f>
        <v>2</v>
      </c>
      <c r="CB53" s="319"/>
      <c r="CC53" s="319"/>
      <c r="CD53" s="319">
        <f>výdaje!C421</f>
        <v>5</v>
      </c>
      <c r="CE53" s="320"/>
      <c r="CF53" s="298">
        <f t="shared" si="68"/>
        <v>0</v>
      </c>
      <c r="CG53" s="318"/>
      <c r="CH53" s="320"/>
      <c r="CI53" s="300">
        <f t="shared" si="69"/>
        <v>0</v>
      </c>
      <c r="CJ53" s="318"/>
      <c r="CK53" s="320"/>
      <c r="CL53" s="300"/>
      <c r="CM53" s="300"/>
      <c r="CN53" s="300">
        <f t="shared" si="70"/>
        <v>0</v>
      </c>
      <c r="CO53" s="306"/>
      <c r="CP53" s="299"/>
      <c r="CQ53" s="300"/>
      <c r="CR53" s="300"/>
      <c r="CS53" s="300"/>
      <c r="CT53" s="298">
        <f t="shared" si="71"/>
        <v>0</v>
      </c>
      <c r="CU53" s="318"/>
      <c r="CV53" s="319"/>
      <c r="CW53" s="304"/>
      <c r="CX53" s="304"/>
      <c r="CY53" s="305"/>
    </row>
    <row r="54" spans="1:103" ht="12" customHeight="1" thickBot="1" thickTop="1">
      <c r="A54" s="94"/>
      <c r="B54" s="24" t="s">
        <v>538</v>
      </c>
      <c r="C54" s="295">
        <f t="shared" si="55"/>
        <v>28</v>
      </c>
      <c r="D54" s="366"/>
      <c r="E54" s="367">
        <f>SUM(F54:K54)</f>
        <v>0</v>
      </c>
      <c r="F54" s="306"/>
      <c r="G54" s="297"/>
      <c r="H54" s="297"/>
      <c r="I54" s="297"/>
      <c r="J54" s="297"/>
      <c r="K54" s="299"/>
      <c r="L54" s="368">
        <f t="shared" si="60"/>
        <v>0</v>
      </c>
      <c r="M54" s="306"/>
      <c r="N54" s="297"/>
      <c r="O54" s="297"/>
      <c r="P54" s="297"/>
      <c r="Q54" s="376"/>
      <c r="R54" s="297"/>
      <c r="S54" s="297"/>
      <c r="T54" s="369"/>
      <c r="U54" s="297"/>
      <c r="V54" s="297"/>
      <c r="W54" s="368">
        <f>SUM(X54:AI54)</f>
        <v>28</v>
      </c>
      <c r="X54" s="306"/>
      <c r="Y54" s="297"/>
      <c r="Z54" s="297"/>
      <c r="AA54" s="297"/>
      <c r="AB54" s="297">
        <f>příjmy!C70</f>
        <v>8</v>
      </c>
      <c r="AC54" s="297"/>
      <c r="AD54" s="297"/>
      <c r="AE54" s="297"/>
      <c r="AF54" s="297"/>
      <c r="AG54" s="297"/>
      <c r="AH54" s="297"/>
      <c r="AI54" s="297">
        <f>příjmy!C98</f>
        <v>20</v>
      </c>
      <c r="AJ54" s="370"/>
      <c r="AK54" s="300"/>
      <c r="AL54" s="368">
        <f>SUM(AM54:AO54)</f>
        <v>0</v>
      </c>
      <c r="AM54" s="306"/>
      <c r="AN54" s="297"/>
      <c r="AO54" s="299"/>
      <c r="AP54" s="300"/>
      <c r="AQ54" s="372"/>
      <c r="AR54" s="94"/>
      <c r="AS54" s="24" t="s">
        <v>538</v>
      </c>
      <c r="AT54" s="295">
        <f>SUM(AV54,BC54,BJ54,BR54,BK54,BZ54,CF54,CI54,CL54,CM54,CN54,CQ54,CR54,CS54,CT54,CW54,CX54,CY54)</f>
        <v>637</v>
      </c>
      <c r="AU54" s="24"/>
      <c r="AV54" s="296">
        <f>SUM(AW54:BB54)</f>
        <v>94</v>
      </c>
      <c r="AW54" s="297"/>
      <c r="AX54" s="297">
        <f>výdaje!C36</f>
        <v>70</v>
      </c>
      <c r="AY54" s="297"/>
      <c r="AZ54" s="297">
        <f>výdaje!C62</f>
        <v>18</v>
      </c>
      <c r="BA54" s="297">
        <f>výdaje!C88</f>
        <v>6</v>
      </c>
      <c r="BB54" s="297"/>
      <c r="BC54" s="298">
        <f>SUM(BD54:BI54)</f>
        <v>160</v>
      </c>
      <c r="BD54" s="297"/>
      <c r="BE54" s="297"/>
      <c r="BF54" s="297"/>
      <c r="BG54" s="297">
        <f>výdaje!C124</f>
        <v>40</v>
      </c>
      <c r="BH54" s="297"/>
      <c r="BI54" s="299">
        <f>výdaje!C175</f>
        <v>120</v>
      </c>
      <c r="BJ54" s="300"/>
      <c r="BK54" s="301">
        <f>SUM(BL54:BQ54)</f>
        <v>154</v>
      </c>
      <c r="BL54" s="297">
        <f>výdaje!C217</f>
        <v>4</v>
      </c>
      <c r="BM54" s="297">
        <f>výdaje!C232</f>
        <v>75</v>
      </c>
      <c r="BN54" s="297">
        <f>výdaje!C254</f>
        <v>60</v>
      </c>
      <c r="BO54" s="297"/>
      <c r="BP54" s="297">
        <f>výdaje!C272</f>
        <v>15</v>
      </c>
      <c r="BQ54" s="297"/>
      <c r="BR54" s="298">
        <f>SUM(BS54:BY54)</f>
        <v>15</v>
      </c>
      <c r="BS54" s="297"/>
      <c r="BT54" s="297"/>
      <c r="BU54" s="297"/>
      <c r="BV54" s="297"/>
      <c r="BW54" s="297"/>
      <c r="BX54" s="297"/>
      <c r="BY54" s="297">
        <f>výdaje!C362</f>
        <v>15</v>
      </c>
      <c r="BZ54" s="298">
        <f>SUM(CA54:CE54)</f>
        <v>14</v>
      </c>
      <c r="CA54" s="297">
        <f>výdaje!C398</f>
        <v>10</v>
      </c>
      <c r="CB54" s="297"/>
      <c r="CC54" s="297"/>
      <c r="CD54" s="297">
        <f>výdaje!C422</f>
        <v>4</v>
      </c>
      <c r="CE54" s="297"/>
      <c r="CF54" s="298">
        <f>SUM(CG54:CH54)</f>
        <v>0</v>
      </c>
      <c r="CG54" s="297"/>
      <c r="CH54" s="297"/>
      <c r="CI54" s="300">
        <f>SUM(CJ54:CK54)</f>
        <v>0</v>
      </c>
      <c r="CJ54" s="306"/>
      <c r="CK54" s="299"/>
      <c r="CL54" s="300">
        <f>výdaje!C449</f>
        <v>200</v>
      </c>
      <c r="CM54" s="300"/>
      <c r="CN54" s="300">
        <f>SUM(CO54:CP54)</f>
        <v>0</v>
      </c>
      <c r="CO54" s="306"/>
      <c r="CP54" s="299"/>
      <c r="CQ54" s="300"/>
      <c r="CR54" s="300"/>
      <c r="CS54" s="300"/>
      <c r="CT54" s="298">
        <f>CU54+CV54</f>
        <v>0</v>
      </c>
      <c r="CU54" s="297"/>
      <c r="CV54" s="297"/>
      <c r="CW54" s="304"/>
      <c r="CX54" s="304"/>
      <c r="CY54" s="305"/>
    </row>
    <row r="55" spans="1:103" ht="12" customHeight="1" thickBot="1" thickTop="1">
      <c r="A55" s="484"/>
      <c r="B55" s="483" t="s">
        <v>979</v>
      </c>
      <c r="C55" s="295">
        <f t="shared" si="55"/>
        <v>0</v>
      </c>
      <c r="D55" s="366"/>
      <c r="E55" s="367">
        <f>SUM(F55:K55)</f>
        <v>0</v>
      </c>
      <c r="F55" s="306"/>
      <c r="G55" s="297"/>
      <c r="H55" s="297"/>
      <c r="I55" s="297"/>
      <c r="J55" s="297"/>
      <c r="K55" s="299"/>
      <c r="L55" s="368">
        <f t="shared" si="60"/>
        <v>0</v>
      </c>
      <c r="M55" s="306"/>
      <c r="N55" s="297"/>
      <c r="O55" s="297"/>
      <c r="P55" s="297"/>
      <c r="Q55" s="376"/>
      <c r="R55" s="297"/>
      <c r="S55" s="297"/>
      <c r="T55" s="369"/>
      <c r="U55" s="297"/>
      <c r="V55" s="297"/>
      <c r="W55" s="368">
        <f>SUM(X55:AI55)</f>
        <v>0</v>
      </c>
      <c r="X55" s="306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370"/>
      <c r="AK55" s="300"/>
      <c r="AL55" s="368">
        <f>SUM(AM55:AO55)</f>
        <v>0</v>
      </c>
      <c r="AM55" s="306"/>
      <c r="AN55" s="297"/>
      <c r="AO55" s="299"/>
      <c r="AP55" s="300"/>
      <c r="AQ55" s="372"/>
      <c r="AR55" s="94"/>
      <c r="AS55" s="24" t="s">
        <v>979</v>
      </c>
      <c r="AT55" s="295">
        <f>SUM(AV55,BC55,BJ55,BR55,BK55,BZ55,CF55,CI55,CL55,CM55,CN55,CQ55,CR55,CS55,CT55,CW55,CX55,CY55)</f>
        <v>650</v>
      </c>
      <c r="AU55" s="24"/>
      <c r="AV55" s="296">
        <f>SUM(AW55:BB55)</f>
        <v>0</v>
      </c>
      <c r="AW55" s="297"/>
      <c r="AX55" s="297"/>
      <c r="AY55" s="297"/>
      <c r="AZ55" s="297"/>
      <c r="BA55" s="297"/>
      <c r="BB55" s="297"/>
      <c r="BC55" s="298">
        <f>SUM(BD55:BI55)</f>
        <v>0</v>
      </c>
      <c r="BD55" s="297"/>
      <c r="BE55" s="297"/>
      <c r="BF55" s="297"/>
      <c r="BG55" s="297"/>
      <c r="BH55" s="297"/>
      <c r="BI55" s="299"/>
      <c r="BJ55" s="300"/>
      <c r="BK55" s="301">
        <f>SUM(BL55:BQ55)</f>
        <v>0</v>
      </c>
      <c r="BL55" s="297"/>
      <c r="BM55" s="297"/>
      <c r="BN55" s="297"/>
      <c r="BO55" s="297"/>
      <c r="BP55" s="297"/>
      <c r="BQ55" s="297"/>
      <c r="BR55" s="298">
        <f>SUM(BS55:BY55)</f>
        <v>0</v>
      </c>
      <c r="BS55" s="297"/>
      <c r="BT55" s="297"/>
      <c r="BU55" s="297"/>
      <c r="BV55" s="297"/>
      <c r="BW55" s="297"/>
      <c r="BX55" s="297"/>
      <c r="BY55" s="297"/>
      <c r="BZ55" s="298">
        <f>SUM(CA55:CE55)</f>
        <v>0</v>
      </c>
      <c r="CA55" s="297"/>
      <c r="CB55" s="297"/>
      <c r="CC55" s="297"/>
      <c r="CD55" s="297"/>
      <c r="CE55" s="297"/>
      <c r="CF55" s="298">
        <f>SUM(CG55:CH55)</f>
        <v>0</v>
      </c>
      <c r="CG55" s="297"/>
      <c r="CH55" s="297"/>
      <c r="CI55" s="300">
        <f>SUM(CJ55:CK55)</f>
        <v>0</v>
      </c>
      <c r="CJ55" s="306"/>
      <c r="CK55" s="299"/>
      <c r="CL55" s="300"/>
      <c r="CM55" s="300"/>
      <c r="CN55" s="300">
        <f>SUM(CO55:CP55)</f>
        <v>0</v>
      </c>
      <c r="CO55" s="306"/>
      <c r="CP55" s="299"/>
      <c r="CQ55" s="300"/>
      <c r="CR55" s="300"/>
      <c r="CS55" s="300"/>
      <c r="CT55" s="298">
        <f>CU55+CV55</f>
        <v>650</v>
      </c>
      <c r="CU55" s="297">
        <f>výdaje!C532</f>
        <v>650</v>
      </c>
      <c r="CV55" s="297"/>
      <c r="CW55" s="304"/>
      <c r="CX55" s="304"/>
      <c r="CY55" s="305"/>
    </row>
    <row r="56" spans="1:103" ht="12" customHeight="1" thickBot="1" thickTop="1">
      <c r="A56" s="94"/>
      <c r="B56" s="24" t="s">
        <v>578</v>
      </c>
      <c r="C56" s="295">
        <f t="shared" si="55"/>
        <v>1800</v>
      </c>
      <c r="D56" s="366"/>
      <c r="E56" s="367">
        <f t="shared" si="59"/>
        <v>0</v>
      </c>
      <c r="F56" s="380"/>
      <c r="G56" s="381"/>
      <c r="H56" s="381"/>
      <c r="I56" s="381"/>
      <c r="J56" s="382"/>
      <c r="K56" s="381"/>
      <c r="L56" s="368">
        <f t="shared" si="60"/>
        <v>0</v>
      </c>
      <c r="M56" s="380"/>
      <c r="N56" s="381"/>
      <c r="O56" s="381"/>
      <c r="P56" s="382"/>
      <c r="Q56" s="381"/>
      <c r="R56" s="381"/>
      <c r="S56" s="381"/>
      <c r="T56" s="383"/>
      <c r="U56" s="381"/>
      <c r="V56" s="381"/>
      <c r="W56" s="368">
        <f>SUM(X56:AI56)</f>
        <v>0</v>
      </c>
      <c r="X56" s="313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70">
        <f>příjmy!C108</f>
        <v>1800</v>
      </c>
      <c r="AK56" s="300"/>
      <c r="AL56" s="368">
        <f>SUM(AM56:AO56)</f>
        <v>0</v>
      </c>
      <c r="AM56" s="313"/>
      <c r="AN56" s="321"/>
      <c r="AO56" s="314"/>
      <c r="AP56" s="300"/>
      <c r="AQ56" s="372"/>
      <c r="AR56" s="94"/>
      <c r="AS56" s="24" t="s">
        <v>578</v>
      </c>
      <c r="AT56" s="295">
        <f>SUM(AV56,BC56,BJ56,BR56,BK56,BZ56,CF56,CI56,CL56,CM56,CN56,CQ56,CR56,CS56,CT56,CW56,CX56,CY56)</f>
        <v>2430</v>
      </c>
      <c r="AU56" s="24"/>
      <c r="AV56" s="296">
        <f>SUM(AW56:BB56)</f>
        <v>2430</v>
      </c>
      <c r="AW56" s="313">
        <f>výdaje!C14</f>
        <v>1800</v>
      </c>
      <c r="AX56" s="321"/>
      <c r="AY56" s="321"/>
      <c r="AZ56" s="321">
        <f>výdaje!C64</f>
        <v>468</v>
      </c>
      <c r="BA56" s="321">
        <f>výdaje!C90</f>
        <v>162</v>
      </c>
      <c r="BB56" s="314"/>
      <c r="BC56" s="298">
        <f>SUM(BD56:BI56)</f>
        <v>0</v>
      </c>
      <c r="BD56" s="313"/>
      <c r="BE56" s="321"/>
      <c r="BF56" s="321"/>
      <c r="BG56" s="321"/>
      <c r="BH56" s="321"/>
      <c r="BI56" s="314"/>
      <c r="BJ56" s="300"/>
      <c r="BK56" s="301">
        <f>SUM(BL56:BQ56)</f>
        <v>0</v>
      </c>
      <c r="BL56" s="313"/>
      <c r="BM56" s="321"/>
      <c r="BN56" s="321"/>
      <c r="BO56" s="321"/>
      <c r="BP56" s="321"/>
      <c r="BQ56" s="314"/>
      <c r="BR56" s="298">
        <f>SUM(BS56:BY56)</f>
        <v>0</v>
      </c>
      <c r="BS56" s="313"/>
      <c r="BT56" s="321"/>
      <c r="BU56" s="321"/>
      <c r="BV56" s="321"/>
      <c r="BW56" s="321"/>
      <c r="BX56" s="321"/>
      <c r="BY56" s="314"/>
      <c r="BZ56" s="298">
        <f>SUM(CA56:CE56)</f>
        <v>0</v>
      </c>
      <c r="CA56" s="313"/>
      <c r="CB56" s="321"/>
      <c r="CC56" s="321"/>
      <c r="CD56" s="321"/>
      <c r="CE56" s="314"/>
      <c r="CF56" s="298">
        <f>SUM(CG56:CH56)</f>
        <v>0</v>
      </c>
      <c r="CG56" s="313"/>
      <c r="CH56" s="314"/>
      <c r="CI56" s="300">
        <f>SUM(CJ56:CK56)</f>
        <v>0</v>
      </c>
      <c r="CJ56" s="313"/>
      <c r="CK56" s="322"/>
      <c r="CL56" s="300"/>
      <c r="CM56" s="300"/>
      <c r="CN56" s="300">
        <f>SUM(CO56:CP56)</f>
        <v>0</v>
      </c>
      <c r="CO56" s="313"/>
      <c r="CP56" s="314"/>
      <c r="CQ56" s="300"/>
      <c r="CR56" s="300"/>
      <c r="CS56" s="300"/>
      <c r="CT56" s="298">
        <f>CU56+CV56</f>
        <v>0</v>
      </c>
      <c r="CU56" s="313"/>
      <c r="CV56" s="321"/>
      <c r="CW56" s="304"/>
      <c r="CX56" s="304"/>
      <c r="CY56" s="305"/>
    </row>
    <row r="57" spans="1:103" ht="12.75" customHeight="1" thickBot="1" thickTop="1">
      <c r="A57" s="106" t="s">
        <v>186</v>
      </c>
      <c r="B57" s="264"/>
      <c r="C57" s="274">
        <f t="shared" si="55"/>
        <v>0</v>
      </c>
      <c r="D57" s="349"/>
      <c r="E57" s="311">
        <f aca="true" t="shared" si="72" ref="E57:AQ57">SUM(E58:E58)</f>
        <v>0</v>
      </c>
      <c r="F57" s="373">
        <f t="shared" si="72"/>
        <v>0</v>
      </c>
      <c r="G57" s="373">
        <f t="shared" si="72"/>
        <v>0</v>
      </c>
      <c r="H57" s="373">
        <f t="shared" si="72"/>
        <v>0</v>
      </c>
      <c r="I57" s="373">
        <f t="shared" si="72"/>
        <v>0</v>
      </c>
      <c r="J57" s="373">
        <f t="shared" si="72"/>
        <v>0</v>
      </c>
      <c r="K57" s="373">
        <f t="shared" si="72"/>
        <v>0</v>
      </c>
      <c r="L57" s="309">
        <f t="shared" si="72"/>
        <v>0</v>
      </c>
      <c r="M57" s="308">
        <f t="shared" si="72"/>
        <v>0</v>
      </c>
      <c r="N57" s="308">
        <f t="shared" si="72"/>
        <v>0</v>
      </c>
      <c r="O57" s="308">
        <f t="shared" si="72"/>
        <v>0</v>
      </c>
      <c r="P57" s="308">
        <f t="shared" si="72"/>
        <v>0</v>
      </c>
      <c r="Q57" s="308">
        <f t="shared" si="72"/>
        <v>0</v>
      </c>
      <c r="R57" s="308">
        <f t="shared" si="72"/>
        <v>0</v>
      </c>
      <c r="S57" s="308">
        <f t="shared" si="72"/>
        <v>0</v>
      </c>
      <c r="T57" s="308">
        <f t="shared" si="72"/>
        <v>0</v>
      </c>
      <c r="U57" s="308">
        <f t="shared" si="72"/>
        <v>0</v>
      </c>
      <c r="V57" s="308">
        <f t="shared" si="72"/>
        <v>0</v>
      </c>
      <c r="W57" s="309">
        <f t="shared" si="72"/>
        <v>0</v>
      </c>
      <c r="X57" s="308">
        <f t="shared" si="72"/>
        <v>0</v>
      </c>
      <c r="Y57" s="308">
        <f t="shared" si="72"/>
        <v>0</v>
      </c>
      <c r="Z57" s="308">
        <f t="shared" si="72"/>
        <v>0</v>
      </c>
      <c r="AA57" s="308">
        <f t="shared" si="72"/>
        <v>0</v>
      </c>
      <c r="AB57" s="308">
        <f t="shared" si="72"/>
        <v>0</v>
      </c>
      <c r="AC57" s="308">
        <f t="shared" si="72"/>
        <v>0</v>
      </c>
      <c r="AD57" s="308">
        <f t="shared" si="72"/>
        <v>0</v>
      </c>
      <c r="AE57" s="308">
        <f t="shared" si="72"/>
        <v>0</v>
      </c>
      <c r="AF57" s="308">
        <f t="shared" si="72"/>
        <v>0</v>
      </c>
      <c r="AG57" s="308">
        <f t="shared" si="72"/>
        <v>0</v>
      </c>
      <c r="AH57" s="308">
        <f t="shared" si="72"/>
        <v>0</v>
      </c>
      <c r="AI57" s="308">
        <f t="shared" si="72"/>
        <v>0</v>
      </c>
      <c r="AJ57" s="374">
        <f t="shared" si="72"/>
        <v>0</v>
      </c>
      <c r="AK57" s="309">
        <f t="shared" si="72"/>
        <v>0</v>
      </c>
      <c r="AL57" s="309">
        <f t="shared" si="72"/>
        <v>0</v>
      </c>
      <c r="AM57" s="308">
        <f t="shared" si="72"/>
        <v>0</v>
      </c>
      <c r="AN57" s="308">
        <f t="shared" si="72"/>
        <v>0</v>
      </c>
      <c r="AO57" s="264">
        <f t="shared" si="72"/>
        <v>0</v>
      </c>
      <c r="AP57" s="309">
        <f t="shared" si="72"/>
        <v>0</v>
      </c>
      <c r="AQ57" s="375">
        <f t="shared" si="72"/>
        <v>0</v>
      </c>
      <c r="AR57" s="106" t="s">
        <v>186</v>
      </c>
      <c r="AS57" s="264"/>
      <c r="AT57" s="274">
        <f t="shared" si="53"/>
        <v>1800</v>
      </c>
      <c r="AU57" s="288"/>
      <c r="AV57" s="307">
        <f aca="true" t="shared" si="73" ref="AV57:CA57">SUM(AV58:AV58)</f>
        <v>0</v>
      </c>
      <c r="AW57" s="308">
        <f t="shared" si="73"/>
        <v>0</v>
      </c>
      <c r="AX57" s="308">
        <f t="shared" si="73"/>
        <v>0</v>
      </c>
      <c r="AY57" s="308">
        <f t="shared" si="73"/>
        <v>0</v>
      </c>
      <c r="AZ57" s="308">
        <f t="shared" si="73"/>
        <v>0</v>
      </c>
      <c r="BA57" s="308">
        <f t="shared" si="73"/>
        <v>0</v>
      </c>
      <c r="BB57" s="308">
        <f t="shared" si="73"/>
        <v>0</v>
      </c>
      <c r="BC57" s="309">
        <f t="shared" si="73"/>
        <v>0</v>
      </c>
      <c r="BD57" s="308">
        <f t="shared" si="73"/>
        <v>0</v>
      </c>
      <c r="BE57" s="308">
        <f t="shared" si="73"/>
        <v>0</v>
      </c>
      <c r="BF57" s="308">
        <f t="shared" si="73"/>
        <v>0</v>
      </c>
      <c r="BG57" s="308">
        <f t="shared" si="73"/>
        <v>0</v>
      </c>
      <c r="BH57" s="308">
        <f t="shared" si="73"/>
        <v>0</v>
      </c>
      <c r="BI57" s="310">
        <f t="shared" si="73"/>
        <v>0</v>
      </c>
      <c r="BJ57" s="309">
        <f t="shared" si="73"/>
        <v>0</v>
      </c>
      <c r="BK57" s="311">
        <f t="shared" si="73"/>
        <v>0</v>
      </c>
      <c r="BL57" s="308">
        <f t="shared" si="73"/>
        <v>0</v>
      </c>
      <c r="BM57" s="308">
        <f t="shared" si="73"/>
        <v>0</v>
      </c>
      <c r="BN57" s="308">
        <f t="shared" si="73"/>
        <v>0</v>
      </c>
      <c r="BO57" s="308">
        <f t="shared" si="73"/>
        <v>0</v>
      </c>
      <c r="BP57" s="308">
        <f t="shared" si="73"/>
        <v>0</v>
      </c>
      <c r="BQ57" s="308">
        <f t="shared" si="73"/>
        <v>0</v>
      </c>
      <c r="BR57" s="309">
        <f t="shared" si="73"/>
        <v>0</v>
      </c>
      <c r="BS57" s="308">
        <f t="shared" si="73"/>
        <v>0</v>
      </c>
      <c r="BT57" s="308">
        <f t="shared" si="73"/>
        <v>0</v>
      </c>
      <c r="BU57" s="308">
        <f t="shared" si="73"/>
        <v>0</v>
      </c>
      <c r="BV57" s="308">
        <f t="shared" si="73"/>
        <v>0</v>
      </c>
      <c r="BW57" s="308">
        <f t="shared" si="73"/>
        <v>0</v>
      </c>
      <c r="BX57" s="308">
        <f t="shared" si="73"/>
        <v>0</v>
      </c>
      <c r="BY57" s="308">
        <f t="shared" si="73"/>
        <v>0</v>
      </c>
      <c r="BZ57" s="309">
        <f t="shared" si="73"/>
        <v>0</v>
      </c>
      <c r="CA57" s="308">
        <f t="shared" si="73"/>
        <v>0</v>
      </c>
      <c r="CB57" s="308">
        <f aca="true" t="shared" si="74" ref="CB57:CY57">SUM(CB58:CB58)</f>
        <v>0</v>
      </c>
      <c r="CC57" s="308">
        <f t="shared" si="74"/>
        <v>0</v>
      </c>
      <c r="CD57" s="308">
        <f t="shared" si="74"/>
        <v>0</v>
      </c>
      <c r="CE57" s="308">
        <f t="shared" si="74"/>
        <v>0</v>
      </c>
      <c r="CF57" s="309">
        <f t="shared" si="74"/>
        <v>0</v>
      </c>
      <c r="CG57" s="308">
        <f t="shared" si="74"/>
        <v>0</v>
      </c>
      <c r="CH57" s="308">
        <f t="shared" si="74"/>
        <v>0</v>
      </c>
      <c r="CI57" s="309">
        <f t="shared" si="74"/>
        <v>0</v>
      </c>
      <c r="CJ57" s="309">
        <f t="shared" si="74"/>
        <v>0</v>
      </c>
      <c r="CK57" s="309">
        <f t="shared" si="74"/>
        <v>0</v>
      </c>
      <c r="CL57" s="309">
        <f t="shared" si="74"/>
        <v>0</v>
      </c>
      <c r="CM57" s="309">
        <f t="shared" si="74"/>
        <v>0</v>
      </c>
      <c r="CN57" s="309">
        <f t="shared" si="74"/>
        <v>0</v>
      </c>
      <c r="CO57" s="309">
        <f t="shared" si="74"/>
        <v>0</v>
      </c>
      <c r="CP57" s="309">
        <f t="shared" si="74"/>
        <v>0</v>
      </c>
      <c r="CQ57" s="309">
        <f t="shared" si="74"/>
        <v>0</v>
      </c>
      <c r="CR57" s="309">
        <f t="shared" si="74"/>
        <v>0</v>
      </c>
      <c r="CS57" s="309">
        <f t="shared" si="74"/>
        <v>0</v>
      </c>
      <c r="CT57" s="309">
        <f t="shared" si="74"/>
        <v>1600</v>
      </c>
      <c r="CU57" s="308">
        <f t="shared" si="74"/>
        <v>400</v>
      </c>
      <c r="CV57" s="308">
        <f t="shared" si="74"/>
        <v>1200</v>
      </c>
      <c r="CW57" s="308">
        <f t="shared" si="74"/>
        <v>200</v>
      </c>
      <c r="CX57" s="308">
        <f t="shared" si="74"/>
        <v>0</v>
      </c>
      <c r="CY57" s="312">
        <f t="shared" si="74"/>
        <v>0</v>
      </c>
    </row>
    <row r="58" spans="1:103" ht="12" customHeight="1" thickBot="1" thickTop="1">
      <c r="A58" s="94"/>
      <c r="B58" s="24" t="s">
        <v>539</v>
      </c>
      <c r="C58" s="295">
        <f t="shared" si="55"/>
        <v>0</v>
      </c>
      <c r="D58" s="366"/>
      <c r="E58" s="367">
        <f>SUM(F58:K58)</f>
        <v>0</v>
      </c>
      <c r="F58" s="297"/>
      <c r="G58" s="297"/>
      <c r="H58" s="297"/>
      <c r="I58" s="297"/>
      <c r="J58" s="297"/>
      <c r="K58" s="297"/>
      <c r="L58" s="368">
        <f>SUM(M58:V58)</f>
        <v>0</v>
      </c>
      <c r="M58" s="297"/>
      <c r="N58" s="297"/>
      <c r="O58" s="297"/>
      <c r="P58" s="297"/>
      <c r="Q58" s="297"/>
      <c r="R58" s="297"/>
      <c r="S58" s="297"/>
      <c r="T58" s="369"/>
      <c r="U58" s="297"/>
      <c r="V58" s="297"/>
      <c r="W58" s="368">
        <f>SUM(X58:AI58)</f>
        <v>0</v>
      </c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370"/>
      <c r="AK58" s="300"/>
      <c r="AL58" s="368">
        <f>SUM(AM58:AO58)</f>
        <v>0</v>
      </c>
      <c r="AM58" s="297"/>
      <c r="AN58" s="297"/>
      <c r="AO58" s="371"/>
      <c r="AP58" s="300"/>
      <c r="AQ58" s="372"/>
      <c r="AR58" s="94"/>
      <c r="AS58" s="24" t="s">
        <v>539</v>
      </c>
      <c r="AT58" s="295">
        <f t="shared" si="53"/>
        <v>1800</v>
      </c>
      <c r="AU58" s="24"/>
      <c r="AV58" s="296">
        <f>SUM(AW58:BB58)</f>
        <v>0</v>
      </c>
      <c r="AW58" s="297"/>
      <c r="AX58" s="297"/>
      <c r="AY58" s="297"/>
      <c r="AZ58" s="297"/>
      <c r="BA58" s="297"/>
      <c r="BB58" s="297"/>
      <c r="BC58" s="298">
        <f>SUM(BD58:BI58)</f>
        <v>0</v>
      </c>
      <c r="BD58" s="297"/>
      <c r="BE58" s="297"/>
      <c r="BF58" s="297"/>
      <c r="BG58" s="297"/>
      <c r="BH58" s="297"/>
      <c r="BI58" s="299"/>
      <c r="BJ58" s="300"/>
      <c r="BK58" s="301">
        <f>SUM(BL58:BQ58)</f>
        <v>0</v>
      </c>
      <c r="BL58" s="297"/>
      <c r="BM58" s="297"/>
      <c r="BN58" s="297"/>
      <c r="BO58" s="297"/>
      <c r="BP58" s="297"/>
      <c r="BQ58" s="297"/>
      <c r="BR58" s="298">
        <f>SUM(BS58:BY58)</f>
        <v>0</v>
      </c>
      <c r="BS58" s="297"/>
      <c r="BT58" s="297"/>
      <c r="BU58" s="297"/>
      <c r="BV58" s="297"/>
      <c r="BW58" s="297"/>
      <c r="BX58" s="297"/>
      <c r="BY58" s="297"/>
      <c r="BZ58" s="298">
        <f>SUM(CA58:CE58)</f>
        <v>0</v>
      </c>
      <c r="CA58" s="297"/>
      <c r="CB58" s="297"/>
      <c r="CC58" s="297"/>
      <c r="CD58" s="297"/>
      <c r="CE58" s="297"/>
      <c r="CF58" s="298">
        <f>SUM(CG58:CH58)</f>
        <v>0</v>
      </c>
      <c r="CG58" s="297"/>
      <c r="CH58" s="297"/>
      <c r="CI58" s="300">
        <f>SUM(CJ58:CK58)</f>
        <v>0</v>
      </c>
      <c r="CJ58" s="313"/>
      <c r="CK58" s="314"/>
      <c r="CL58" s="300"/>
      <c r="CM58" s="300"/>
      <c r="CN58" s="300">
        <f>SUM(CO58:CP58)</f>
        <v>0</v>
      </c>
      <c r="CO58" s="302"/>
      <c r="CP58" s="303"/>
      <c r="CQ58" s="300"/>
      <c r="CR58" s="300"/>
      <c r="CS58" s="300"/>
      <c r="CT58" s="298">
        <f aca="true" t="shared" si="75" ref="CT58:CT63">CU58+CV58</f>
        <v>1600</v>
      </c>
      <c r="CU58" s="297">
        <f>výdaje!C527</f>
        <v>400</v>
      </c>
      <c r="CV58" s="297">
        <f>výdaje!C524+výdaje!C534</f>
        <v>1200</v>
      </c>
      <c r="CW58" s="304">
        <f>výdaje!C525</f>
        <v>200</v>
      </c>
      <c r="CX58" s="304"/>
      <c r="CY58" s="305"/>
    </row>
    <row r="59" spans="1:103" ht="12.75" customHeight="1" thickBot="1" thickTop="1">
      <c r="A59" s="106" t="s">
        <v>188</v>
      </c>
      <c r="B59" s="264"/>
      <c r="C59" s="274">
        <f t="shared" si="55"/>
        <v>31828</v>
      </c>
      <c r="D59" s="349"/>
      <c r="E59" s="311">
        <f>SUM(E60:E63)</f>
        <v>16200</v>
      </c>
      <c r="F59" s="373">
        <f aca="true" t="shared" si="76" ref="F59:AB59">SUM(F60:F63)</f>
        <v>3100</v>
      </c>
      <c r="G59" s="373">
        <f t="shared" si="76"/>
        <v>900</v>
      </c>
      <c r="H59" s="373">
        <f t="shared" si="76"/>
        <v>3000</v>
      </c>
      <c r="I59" s="373">
        <f>SUM(I60:I63)</f>
        <v>1500</v>
      </c>
      <c r="J59" s="373">
        <f>SUM(J60:J63)</f>
        <v>6700</v>
      </c>
      <c r="K59" s="373">
        <f t="shared" si="76"/>
        <v>1000</v>
      </c>
      <c r="L59" s="309">
        <f t="shared" si="76"/>
        <v>851</v>
      </c>
      <c r="M59" s="308">
        <f t="shared" si="76"/>
        <v>330</v>
      </c>
      <c r="N59" s="308">
        <f t="shared" si="76"/>
        <v>0</v>
      </c>
      <c r="O59" s="308">
        <f t="shared" si="76"/>
        <v>6</v>
      </c>
      <c r="P59" s="308">
        <f>SUM(P60:P63)</f>
        <v>0</v>
      </c>
      <c r="Q59" s="308">
        <f t="shared" si="76"/>
        <v>40</v>
      </c>
      <c r="R59" s="308">
        <f t="shared" si="76"/>
        <v>15</v>
      </c>
      <c r="S59" s="308">
        <f t="shared" si="76"/>
        <v>25</v>
      </c>
      <c r="T59" s="308">
        <f t="shared" si="76"/>
        <v>0</v>
      </c>
      <c r="U59" s="308">
        <f t="shared" si="76"/>
        <v>5</v>
      </c>
      <c r="V59" s="308">
        <f>SUM(V60:V63)</f>
        <v>430</v>
      </c>
      <c r="W59" s="309">
        <f t="shared" si="76"/>
        <v>0</v>
      </c>
      <c r="X59" s="308">
        <f t="shared" si="76"/>
        <v>0</v>
      </c>
      <c r="Y59" s="308">
        <f t="shared" si="76"/>
        <v>0</v>
      </c>
      <c r="Z59" s="308">
        <f t="shared" si="76"/>
        <v>0</v>
      </c>
      <c r="AA59" s="308">
        <f t="shared" si="76"/>
        <v>0</v>
      </c>
      <c r="AB59" s="308">
        <f t="shared" si="76"/>
        <v>0</v>
      </c>
      <c r="AC59" s="308">
        <f aca="true" t="shared" si="77" ref="AC59:AH59">SUM(AC60:AC63)</f>
        <v>0</v>
      </c>
      <c r="AD59" s="308">
        <f t="shared" si="77"/>
        <v>0</v>
      </c>
      <c r="AE59" s="308">
        <f t="shared" si="77"/>
        <v>0</v>
      </c>
      <c r="AF59" s="308">
        <f t="shared" si="77"/>
        <v>0</v>
      </c>
      <c r="AG59" s="308">
        <f t="shared" si="77"/>
        <v>0</v>
      </c>
      <c r="AH59" s="308">
        <f t="shared" si="77"/>
        <v>0</v>
      </c>
      <c r="AI59" s="308">
        <f aca="true" t="shared" si="78" ref="AI59:AQ59">SUM(AI60:AI63)</f>
        <v>0</v>
      </c>
      <c r="AJ59" s="374">
        <f t="shared" si="78"/>
        <v>0</v>
      </c>
      <c r="AK59" s="309">
        <f>SUM(AK60:AK63)</f>
        <v>13977</v>
      </c>
      <c r="AL59" s="309">
        <f t="shared" si="78"/>
        <v>800</v>
      </c>
      <c r="AM59" s="308">
        <f t="shared" si="78"/>
        <v>400</v>
      </c>
      <c r="AN59" s="308">
        <f t="shared" si="78"/>
        <v>400</v>
      </c>
      <c r="AO59" s="264">
        <f t="shared" si="78"/>
        <v>0</v>
      </c>
      <c r="AP59" s="309">
        <f t="shared" si="78"/>
        <v>0</v>
      </c>
      <c r="AQ59" s="375">
        <f t="shared" si="78"/>
        <v>0</v>
      </c>
      <c r="AR59" s="106" t="s">
        <v>188</v>
      </c>
      <c r="AS59" s="264"/>
      <c r="AT59" s="274">
        <f t="shared" si="53"/>
        <v>10885</v>
      </c>
      <c r="AU59" s="288"/>
      <c r="AV59" s="307">
        <f aca="true" t="shared" si="79" ref="AV59:BO59">SUM(AV60:AV63)</f>
        <v>0</v>
      </c>
      <c r="AW59" s="308">
        <f t="shared" si="79"/>
        <v>0</v>
      </c>
      <c r="AX59" s="308">
        <f t="shared" si="79"/>
        <v>0</v>
      </c>
      <c r="AY59" s="308">
        <f t="shared" si="79"/>
        <v>0</v>
      </c>
      <c r="AZ59" s="308">
        <f t="shared" si="79"/>
        <v>0</v>
      </c>
      <c r="BA59" s="308">
        <f>SUM(BA60:BA63)</f>
        <v>0</v>
      </c>
      <c r="BB59" s="308">
        <f>SUM(BB60:BB63)</f>
        <v>0</v>
      </c>
      <c r="BC59" s="309">
        <f t="shared" si="79"/>
        <v>0</v>
      </c>
      <c r="BD59" s="308">
        <f t="shared" si="79"/>
        <v>0</v>
      </c>
      <c r="BE59" s="308">
        <f t="shared" si="79"/>
        <v>0</v>
      </c>
      <c r="BF59" s="308">
        <f>SUM(BF60:BF63)</f>
        <v>0</v>
      </c>
      <c r="BG59" s="308">
        <f t="shared" si="79"/>
        <v>0</v>
      </c>
      <c r="BH59" s="308">
        <f t="shared" si="79"/>
        <v>0</v>
      </c>
      <c r="BI59" s="310">
        <f t="shared" si="79"/>
        <v>0</v>
      </c>
      <c r="BJ59" s="309">
        <f t="shared" si="79"/>
        <v>0</v>
      </c>
      <c r="BK59" s="311">
        <f t="shared" si="79"/>
        <v>0</v>
      </c>
      <c r="BL59" s="308">
        <f t="shared" si="79"/>
        <v>0</v>
      </c>
      <c r="BM59" s="308">
        <f t="shared" si="79"/>
        <v>0</v>
      </c>
      <c r="BN59" s="308">
        <f t="shared" si="79"/>
        <v>0</v>
      </c>
      <c r="BO59" s="308">
        <f t="shared" si="79"/>
        <v>0</v>
      </c>
      <c r="BP59" s="308">
        <f>SUM(BP60:BP63)</f>
        <v>0</v>
      </c>
      <c r="BQ59" s="308">
        <f>SUM(BQ60:BQ63)</f>
        <v>0</v>
      </c>
      <c r="BR59" s="309">
        <f aca="true" t="shared" si="80" ref="BR59:CL59">SUM(BR60:BR63)</f>
        <v>40</v>
      </c>
      <c r="BS59" s="308">
        <f t="shared" si="80"/>
        <v>0</v>
      </c>
      <c r="BT59" s="308">
        <f t="shared" si="80"/>
        <v>0</v>
      </c>
      <c r="BU59" s="308">
        <f t="shared" si="80"/>
        <v>0</v>
      </c>
      <c r="BV59" s="308">
        <f t="shared" si="80"/>
        <v>0</v>
      </c>
      <c r="BW59" s="308">
        <f t="shared" si="80"/>
        <v>0</v>
      </c>
      <c r="BX59" s="308">
        <f t="shared" si="80"/>
        <v>0</v>
      </c>
      <c r="BY59" s="308">
        <f t="shared" si="80"/>
        <v>40</v>
      </c>
      <c r="BZ59" s="309">
        <f t="shared" si="80"/>
        <v>0</v>
      </c>
      <c r="CA59" s="308">
        <f t="shared" si="80"/>
        <v>0</v>
      </c>
      <c r="CB59" s="308">
        <f>SUM(CB60:CB63)</f>
        <v>0</v>
      </c>
      <c r="CC59" s="308">
        <f t="shared" si="80"/>
        <v>0</v>
      </c>
      <c r="CD59" s="308">
        <f t="shared" si="80"/>
        <v>0</v>
      </c>
      <c r="CE59" s="308">
        <f t="shared" si="80"/>
        <v>0</v>
      </c>
      <c r="CF59" s="309">
        <f t="shared" si="80"/>
        <v>0</v>
      </c>
      <c r="CG59" s="308">
        <f t="shared" si="80"/>
        <v>0</v>
      </c>
      <c r="CH59" s="308">
        <f t="shared" si="80"/>
        <v>0</v>
      </c>
      <c r="CI59" s="309">
        <f>SUM(CI60:CI63)</f>
        <v>0</v>
      </c>
      <c r="CJ59" s="309">
        <f>SUM(CJ60:CJ63)</f>
        <v>0</v>
      </c>
      <c r="CK59" s="309">
        <f>SUM(CK60:CK63)</f>
        <v>0</v>
      </c>
      <c r="CL59" s="309">
        <f t="shared" si="80"/>
        <v>0</v>
      </c>
      <c r="CM59" s="309">
        <f>SUM(CM60:CM63)</f>
        <v>0</v>
      </c>
      <c r="CN59" s="309">
        <f>SUM(CN60:CN63)</f>
        <v>1660</v>
      </c>
      <c r="CO59" s="309">
        <f>SUM(CO60:CO63)</f>
        <v>160</v>
      </c>
      <c r="CP59" s="309">
        <f>SUM(CP60:CP63)</f>
        <v>1500</v>
      </c>
      <c r="CQ59" s="309">
        <f aca="true" t="shared" si="81" ref="CQ59:CY59">SUM(CQ60:CQ63)</f>
        <v>0</v>
      </c>
      <c r="CR59" s="309">
        <f t="shared" si="81"/>
        <v>0</v>
      </c>
      <c r="CS59" s="309">
        <f t="shared" si="81"/>
        <v>0</v>
      </c>
      <c r="CT59" s="309">
        <f t="shared" si="75"/>
        <v>0</v>
      </c>
      <c r="CU59" s="308">
        <f t="shared" si="81"/>
        <v>0</v>
      </c>
      <c r="CV59" s="308">
        <f t="shared" si="81"/>
        <v>0</v>
      </c>
      <c r="CW59" s="308">
        <f>SUM(CW60:CW63)</f>
        <v>9185</v>
      </c>
      <c r="CX59" s="308">
        <f t="shared" si="81"/>
        <v>0</v>
      </c>
      <c r="CY59" s="312">
        <f t="shared" si="81"/>
        <v>0</v>
      </c>
    </row>
    <row r="60" spans="1:103" ht="12" customHeight="1" thickBot="1" thickTop="1">
      <c r="A60" s="94"/>
      <c r="B60" s="24" t="s">
        <v>540</v>
      </c>
      <c r="C60" s="295">
        <f t="shared" si="55"/>
        <v>17041</v>
      </c>
      <c r="D60" s="366"/>
      <c r="E60" s="367">
        <f>SUM(F60:K60)</f>
        <v>16200</v>
      </c>
      <c r="F60" s="297">
        <f>příjmy!C6</f>
        <v>3100</v>
      </c>
      <c r="G60" s="297">
        <f>příjmy!C7</f>
        <v>900</v>
      </c>
      <c r="H60" s="297">
        <f>příjmy!C8</f>
        <v>3000</v>
      </c>
      <c r="I60" s="297">
        <f>příjmy!C9</f>
        <v>1500</v>
      </c>
      <c r="J60" s="297">
        <f>příjmy!C10</f>
        <v>6700</v>
      </c>
      <c r="K60" s="297">
        <f>příjmy!C11</f>
        <v>1000</v>
      </c>
      <c r="L60" s="368">
        <f>SUM(M60:V60)</f>
        <v>841</v>
      </c>
      <c r="M60" s="297">
        <f>příjmy!C21</f>
        <v>320</v>
      </c>
      <c r="N60" s="297"/>
      <c r="O60" s="297">
        <f>příjmy!C25</f>
        <v>6</v>
      </c>
      <c r="P60" s="297"/>
      <c r="Q60" s="297">
        <f>příjmy!C27</f>
        <v>40</v>
      </c>
      <c r="R60" s="297">
        <f>příjmy!C28</f>
        <v>15</v>
      </c>
      <c r="S60" s="297">
        <f>příjmy!C29</f>
        <v>25</v>
      </c>
      <c r="T60" s="369">
        <f>příjmy!C30</f>
        <v>0</v>
      </c>
      <c r="U60" s="297">
        <f>příjmy!C31</f>
        <v>5</v>
      </c>
      <c r="V60" s="297">
        <f>příjmy!C23</f>
        <v>430</v>
      </c>
      <c r="W60" s="368">
        <f>SUM(X60:AI60)</f>
        <v>0</v>
      </c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370"/>
      <c r="AK60" s="300"/>
      <c r="AL60" s="368">
        <f>SUM(AM60:AO60)</f>
        <v>0</v>
      </c>
      <c r="AM60" s="297"/>
      <c r="AN60" s="297"/>
      <c r="AO60" s="371"/>
      <c r="AP60" s="300"/>
      <c r="AQ60" s="372"/>
      <c r="AR60" s="94"/>
      <c r="AS60" s="24" t="s">
        <v>540</v>
      </c>
      <c r="AT60" s="295">
        <f t="shared" si="53"/>
        <v>1660</v>
      </c>
      <c r="AU60" s="24"/>
      <c r="AV60" s="296">
        <f>SUM(AW60:BB60)</f>
        <v>0</v>
      </c>
      <c r="AW60" s="297"/>
      <c r="AX60" s="297"/>
      <c r="AY60" s="297"/>
      <c r="AZ60" s="297"/>
      <c r="BA60" s="297"/>
      <c r="BB60" s="297"/>
      <c r="BC60" s="298">
        <f>SUM(BD60:BI60)</f>
        <v>0</v>
      </c>
      <c r="BD60" s="297"/>
      <c r="BE60" s="297"/>
      <c r="BF60" s="297"/>
      <c r="BG60" s="297"/>
      <c r="BH60" s="297"/>
      <c r="BI60" s="299"/>
      <c r="BJ60" s="300"/>
      <c r="BK60" s="301">
        <f>SUM(BL60:BQ60)</f>
        <v>0</v>
      </c>
      <c r="BL60" s="297"/>
      <c r="BM60" s="297"/>
      <c r="BN60" s="297"/>
      <c r="BO60" s="297"/>
      <c r="BP60" s="297"/>
      <c r="BQ60" s="297"/>
      <c r="BR60" s="298">
        <f>SUM(BS60:BY60)</f>
        <v>0</v>
      </c>
      <c r="BS60" s="297"/>
      <c r="BT60" s="297"/>
      <c r="BU60" s="297"/>
      <c r="BV60" s="297"/>
      <c r="BW60" s="297"/>
      <c r="BX60" s="297"/>
      <c r="BY60" s="297"/>
      <c r="BZ60" s="298">
        <f>SUM(CA60:CE60)</f>
        <v>0</v>
      </c>
      <c r="CA60" s="297"/>
      <c r="CB60" s="297"/>
      <c r="CC60" s="297"/>
      <c r="CD60" s="297"/>
      <c r="CE60" s="297"/>
      <c r="CF60" s="298">
        <f>SUM(CG60:CH60)</f>
        <v>0</v>
      </c>
      <c r="CG60" s="297"/>
      <c r="CH60" s="297"/>
      <c r="CI60" s="300">
        <f>SUM(CJ60:CK60)</f>
        <v>0</v>
      </c>
      <c r="CJ60" s="302"/>
      <c r="CK60" s="303"/>
      <c r="CL60" s="300"/>
      <c r="CM60" s="300"/>
      <c r="CN60" s="300">
        <f>SUM(CO60:CP60)</f>
        <v>1660</v>
      </c>
      <c r="CO60" s="302">
        <f>výdaje!C476</f>
        <v>160</v>
      </c>
      <c r="CP60" s="303">
        <f>výdaje!C467</f>
        <v>1500</v>
      </c>
      <c r="CQ60" s="300"/>
      <c r="CR60" s="300"/>
      <c r="CS60" s="300"/>
      <c r="CT60" s="298">
        <f t="shared" si="75"/>
        <v>0</v>
      </c>
      <c r="CU60" s="297"/>
      <c r="CV60" s="297"/>
      <c r="CW60" s="304"/>
      <c r="CX60" s="304"/>
      <c r="CY60" s="305"/>
    </row>
    <row r="61" spans="1:103" ht="12" customHeight="1" thickBot="1" thickTop="1">
      <c r="A61" s="94"/>
      <c r="B61" s="24" t="s">
        <v>541</v>
      </c>
      <c r="C61" s="295">
        <f t="shared" si="55"/>
        <v>810</v>
      </c>
      <c r="D61" s="366"/>
      <c r="E61" s="367">
        <f>SUM(F61:K61)</f>
        <v>0</v>
      </c>
      <c r="F61" s="297"/>
      <c r="G61" s="297"/>
      <c r="H61" s="297"/>
      <c r="I61" s="297"/>
      <c r="J61" s="297"/>
      <c r="K61" s="297"/>
      <c r="L61" s="368">
        <f>SUM(M61:V61)</f>
        <v>10</v>
      </c>
      <c r="M61" s="297">
        <f>příjmy!C22</f>
        <v>10</v>
      </c>
      <c r="N61" s="297"/>
      <c r="O61" s="297"/>
      <c r="P61" s="297"/>
      <c r="Q61" s="297"/>
      <c r="R61" s="297"/>
      <c r="S61" s="297"/>
      <c r="T61" s="369"/>
      <c r="U61" s="297"/>
      <c r="V61" s="297"/>
      <c r="W61" s="368">
        <f>SUM(X61:AI61)</f>
        <v>0</v>
      </c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7"/>
      <c r="AJ61" s="370"/>
      <c r="AK61" s="300"/>
      <c r="AL61" s="368">
        <f>SUM(AM61:AO61)</f>
        <v>800</v>
      </c>
      <c r="AM61" s="297">
        <f>příjmy!C120</f>
        <v>400</v>
      </c>
      <c r="AN61" s="297">
        <f>příjmy!C121</f>
        <v>400</v>
      </c>
      <c r="AO61" s="371"/>
      <c r="AP61" s="300"/>
      <c r="AQ61" s="372"/>
      <c r="AR61" s="94"/>
      <c r="AS61" s="24" t="s">
        <v>541</v>
      </c>
      <c r="AT61" s="295">
        <f t="shared" si="53"/>
        <v>0</v>
      </c>
      <c r="AU61" s="24"/>
      <c r="AV61" s="296">
        <f>SUM(AW61:BB61)</f>
        <v>0</v>
      </c>
      <c r="AW61" s="297"/>
      <c r="AX61" s="297"/>
      <c r="AY61" s="297"/>
      <c r="AZ61" s="297"/>
      <c r="BA61" s="297"/>
      <c r="BB61" s="297"/>
      <c r="BC61" s="298">
        <f>SUM(BD61:BI61)</f>
        <v>0</v>
      </c>
      <c r="BD61" s="297"/>
      <c r="BE61" s="297"/>
      <c r="BF61" s="297"/>
      <c r="BG61" s="297"/>
      <c r="BH61" s="297"/>
      <c r="BI61" s="299"/>
      <c r="BJ61" s="300"/>
      <c r="BK61" s="301">
        <f>SUM(BL61:BQ61)</f>
        <v>0</v>
      </c>
      <c r="BL61" s="297"/>
      <c r="BM61" s="297"/>
      <c r="BN61" s="297"/>
      <c r="BO61" s="297"/>
      <c r="BP61" s="297"/>
      <c r="BQ61" s="297"/>
      <c r="BR61" s="298">
        <f>SUM(BS61:BY61)</f>
        <v>0</v>
      </c>
      <c r="BS61" s="297"/>
      <c r="BT61" s="297"/>
      <c r="BU61" s="297"/>
      <c r="BV61" s="297"/>
      <c r="BW61" s="297"/>
      <c r="BX61" s="297"/>
      <c r="BY61" s="297"/>
      <c r="BZ61" s="298">
        <f>SUM(CA61:CE61)</f>
        <v>0</v>
      </c>
      <c r="CA61" s="297"/>
      <c r="CB61" s="297"/>
      <c r="CC61" s="297"/>
      <c r="CD61" s="297"/>
      <c r="CE61" s="297"/>
      <c r="CF61" s="298">
        <f>SUM(CG61:CH61)</f>
        <v>0</v>
      </c>
      <c r="CG61" s="297"/>
      <c r="CH61" s="297"/>
      <c r="CI61" s="300">
        <f>SUM(CJ61:CK61)</f>
        <v>0</v>
      </c>
      <c r="CJ61" s="306"/>
      <c r="CK61" s="299"/>
      <c r="CL61" s="300"/>
      <c r="CM61" s="300"/>
      <c r="CN61" s="300">
        <f>SUM(CO61:CP61)</f>
        <v>0</v>
      </c>
      <c r="CO61" s="306"/>
      <c r="CP61" s="299"/>
      <c r="CQ61" s="300"/>
      <c r="CR61" s="300"/>
      <c r="CS61" s="300"/>
      <c r="CT61" s="298">
        <f t="shared" si="75"/>
        <v>0</v>
      </c>
      <c r="CU61" s="297"/>
      <c r="CV61" s="297"/>
      <c r="CW61" s="304"/>
      <c r="CX61" s="304"/>
      <c r="CY61" s="305"/>
    </row>
    <row r="62" spans="1:103" ht="9.75" customHeight="1" thickBot="1" thickTop="1">
      <c r="A62" s="94"/>
      <c r="B62" s="24" t="s">
        <v>542</v>
      </c>
      <c r="C62" s="295">
        <f t="shared" si="55"/>
        <v>0</v>
      </c>
      <c r="D62" s="366"/>
      <c r="E62" s="367">
        <f>SUM(F62:K62)</f>
        <v>0</v>
      </c>
      <c r="F62" s="319"/>
      <c r="G62" s="319"/>
      <c r="H62" s="319"/>
      <c r="I62" s="319"/>
      <c r="J62" s="319"/>
      <c r="K62" s="319"/>
      <c r="L62" s="368">
        <f>SUM(M62:V62)</f>
        <v>0</v>
      </c>
      <c r="M62" s="319"/>
      <c r="N62" s="319"/>
      <c r="O62" s="319"/>
      <c r="P62" s="319"/>
      <c r="Q62" s="319"/>
      <c r="R62" s="319"/>
      <c r="S62" s="319"/>
      <c r="T62" s="379"/>
      <c r="U62" s="319"/>
      <c r="V62" s="319"/>
      <c r="W62" s="368">
        <f>SUM(X62:AI62)</f>
        <v>0</v>
      </c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70"/>
      <c r="AK62" s="300"/>
      <c r="AL62" s="368">
        <f>SUM(AM62:AO62)</f>
        <v>0</v>
      </c>
      <c r="AM62" s="319"/>
      <c r="AN62" s="319"/>
      <c r="AO62" s="384"/>
      <c r="AP62" s="300"/>
      <c r="AQ62" s="372"/>
      <c r="AR62" s="94"/>
      <c r="AS62" s="24" t="s">
        <v>542</v>
      </c>
      <c r="AT62" s="295">
        <f t="shared" si="53"/>
        <v>0</v>
      </c>
      <c r="AU62" s="24"/>
      <c r="AV62" s="323">
        <f>SUM(AW62:BB62)</f>
        <v>0</v>
      </c>
      <c r="AW62" s="319"/>
      <c r="AX62" s="319"/>
      <c r="AY62" s="319"/>
      <c r="AZ62" s="319"/>
      <c r="BA62" s="319"/>
      <c r="BB62" s="319"/>
      <c r="BC62" s="324">
        <f>SUM(BD62:BI62)</f>
        <v>0</v>
      </c>
      <c r="BD62" s="319"/>
      <c r="BE62" s="319"/>
      <c r="BF62" s="319"/>
      <c r="BG62" s="319"/>
      <c r="BH62" s="319"/>
      <c r="BI62" s="320"/>
      <c r="BJ62" s="325"/>
      <c r="BK62" s="326">
        <f>SUM(BL62:BQ62)</f>
        <v>0</v>
      </c>
      <c r="BL62" s="319"/>
      <c r="BM62" s="319"/>
      <c r="BN62" s="319"/>
      <c r="BO62" s="319"/>
      <c r="BP62" s="319"/>
      <c r="BQ62" s="319"/>
      <c r="BR62" s="324">
        <f>SUM(BS62:BY62)</f>
        <v>0</v>
      </c>
      <c r="BS62" s="319"/>
      <c r="BT62" s="319"/>
      <c r="BU62" s="319"/>
      <c r="BV62" s="319"/>
      <c r="BW62" s="319"/>
      <c r="BX62" s="319"/>
      <c r="BY62" s="319"/>
      <c r="BZ62" s="324">
        <f>SUM(CA62:CE62)</f>
        <v>0</v>
      </c>
      <c r="CA62" s="319"/>
      <c r="CB62" s="319"/>
      <c r="CC62" s="319"/>
      <c r="CD62" s="319"/>
      <c r="CE62" s="319"/>
      <c r="CF62" s="324">
        <f>SUM(CG62:CH62)</f>
        <v>0</v>
      </c>
      <c r="CG62" s="319"/>
      <c r="CH62" s="319"/>
      <c r="CI62" s="325">
        <f>SUM(CJ62:CK62)</f>
        <v>0</v>
      </c>
      <c r="CJ62" s="306"/>
      <c r="CK62" s="299"/>
      <c r="CL62" s="325"/>
      <c r="CM62" s="325"/>
      <c r="CN62" s="325">
        <f>SUM(CO62:CP62)</f>
        <v>0</v>
      </c>
      <c r="CO62" s="306"/>
      <c r="CP62" s="299"/>
      <c r="CQ62" s="325"/>
      <c r="CR62" s="325"/>
      <c r="CS62" s="325"/>
      <c r="CT62" s="324">
        <f t="shared" si="75"/>
        <v>0</v>
      </c>
      <c r="CU62" s="319"/>
      <c r="CV62" s="319"/>
      <c r="CW62" s="304"/>
      <c r="CX62" s="304"/>
      <c r="CY62" s="327"/>
    </row>
    <row r="63" spans="1:103" ht="11.25" customHeight="1" thickBot="1" thickTop="1">
      <c r="A63" s="95"/>
      <c r="B63" s="265" t="s">
        <v>543</v>
      </c>
      <c r="C63" s="295">
        <f t="shared" si="55"/>
        <v>13977</v>
      </c>
      <c r="D63" s="366"/>
      <c r="E63" s="367">
        <f>SUM(F63:K63)</f>
        <v>0</v>
      </c>
      <c r="F63" s="329"/>
      <c r="G63" s="329"/>
      <c r="H63" s="329"/>
      <c r="I63" s="329"/>
      <c r="J63" s="329"/>
      <c r="K63" s="329"/>
      <c r="L63" s="368">
        <f>SUM(M63:V63)</f>
        <v>0</v>
      </c>
      <c r="M63" s="329"/>
      <c r="N63" s="329"/>
      <c r="O63" s="329"/>
      <c r="P63" s="329"/>
      <c r="Q63" s="329"/>
      <c r="R63" s="329"/>
      <c r="S63" s="329"/>
      <c r="T63" s="385"/>
      <c r="U63" s="329"/>
      <c r="V63" s="329"/>
      <c r="W63" s="386">
        <f>SUM(X63:AI63)</f>
        <v>0</v>
      </c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87"/>
      <c r="AK63" s="332">
        <f>příjmy!C110</f>
        <v>13977</v>
      </c>
      <c r="AL63" s="386">
        <f>SUM(AM63:AO63)</f>
        <v>0</v>
      </c>
      <c r="AM63" s="329"/>
      <c r="AN63" s="329"/>
      <c r="AO63" s="388"/>
      <c r="AP63" s="332"/>
      <c r="AQ63" s="389"/>
      <c r="AR63" s="95"/>
      <c r="AS63" s="265" t="s">
        <v>543</v>
      </c>
      <c r="AT63" s="295">
        <f t="shared" si="53"/>
        <v>9225</v>
      </c>
      <c r="AU63" s="24"/>
      <c r="AV63" s="328">
        <f>SUM(AW63:BB63)</f>
        <v>0</v>
      </c>
      <c r="AW63" s="329"/>
      <c r="AX63" s="329"/>
      <c r="AY63" s="329"/>
      <c r="AZ63" s="329"/>
      <c r="BA63" s="329"/>
      <c r="BB63" s="329"/>
      <c r="BC63" s="330">
        <f>SUM(BD63:BI63)</f>
        <v>0</v>
      </c>
      <c r="BD63" s="329"/>
      <c r="BE63" s="329"/>
      <c r="BF63" s="329"/>
      <c r="BG63" s="329"/>
      <c r="BH63" s="329"/>
      <c r="BI63" s="331"/>
      <c r="BJ63" s="332"/>
      <c r="BK63" s="333">
        <f>SUM(BL63:BQ63)</f>
        <v>0</v>
      </c>
      <c r="BL63" s="329"/>
      <c r="BM63" s="329"/>
      <c r="BN63" s="329"/>
      <c r="BO63" s="329"/>
      <c r="BP63" s="329"/>
      <c r="BQ63" s="329"/>
      <c r="BR63" s="330">
        <f>SUM(BS63:BY63)</f>
        <v>40</v>
      </c>
      <c r="BS63" s="329"/>
      <c r="BT63" s="329"/>
      <c r="BU63" s="329"/>
      <c r="BV63" s="329"/>
      <c r="BW63" s="329"/>
      <c r="BX63" s="329"/>
      <c r="BY63" s="329">
        <f>výdaje!C366</f>
        <v>40</v>
      </c>
      <c r="BZ63" s="330">
        <f>SUM(CA63:CE63)</f>
        <v>0</v>
      </c>
      <c r="CA63" s="329"/>
      <c r="CB63" s="329"/>
      <c r="CC63" s="329"/>
      <c r="CD63" s="329"/>
      <c r="CE63" s="329"/>
      <c r="CF63" s="330">
        <f>SUM(CG63:CH63)</f>
        <v>0</v>
      </c>
      <c r="CG63" s="329"/>
      <c r="CH63" s="329"/>
      <c r="CI63" s="332">
        <f>SUM(CJ63:CK63)</f>
        <v>0</v>
      </c>
      <c r="CJ63" s="334"/>
      <c r="CK63" s="331"/>
      <c r="CL63" s="332"/>
      <c r="CM63" s="332"/>
      <c r="CN63" s="332">
        <f>SUM(CO63:CP63)</f>
        <v>0</v>
      </c>
      <c r="CO63" s="334"/>
      <c r="CP63" s="331"/>
      <c r="CQ63" s="332"/>
      <c r="CR63" s="332"/>
      <c r="CS63" s="332"/>
      <c r="CT63" s="330">
        <f t="shared" si="75"/>
        <v>0</v>
      </c>
      <c r="CU63" s="329"/>
      <c r="CV63" s="329"/>
      <c r="CW63" s="335">
        <f>výdaje!C541+výdaje!C542</f>
        <v>9185</v>
      </c>
      <c r="CX63" s="335"/>
      <c r="CY63" s="336"/>
    </row>
    <row r="64" spans="46:103" ht="12.75"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6"/>
      <c r="CY64" s="266"/>
    </row>
  </sheetData>
  <printOptions/>
  <pageMargins left="0.31496062992125984" right="0.1968503937007874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3" sqref="A3"/>
    </sheetView>
  </sheetViews>
  <sheetFormatPr defaultColWidth="9.00390625" defaultRowHeight="12.75"/>
  <cols>
    <col min="1" max="1" width="65.75390625" style="0" customWidth="1"/>
    <col min="2" max="2" width="20.75390625" style="0" customWidth="1"/>
  </cols>
  <sheetData>
    <row r="1" spans="1:2" ht="10.5" customHeight="1">
      <c r="A1" s="468"/>
      <c r="B1" s="407" t="s">
        <v>562</v>
      </c>
    </row>
    <row r="2" spans="1:2" ht="13.5" customHeight="1">
      <c r="A2" s="111" t="s">
        <v>1005</v>
      </c>
      <c r="B2" s="469" t="s">
        <v>916</v>
      </c>
    </row>
    <row r="3" spans="1:2" ht="13.5" customHeight="1" thickBot="1">
      <c r="A3" s="476" t="s">
        <v>623</v>
      </c>
      <c r="B3" s="417" t="s">
        <v>189</v>
      </c>
    </row>
    <row r="4" spans="1:2" ht="13.5" customHeight="1" thickBot="1">
      <c r="A4" s="81" t="s">
        <v>190</v>
      </c>
      <c r="B4" s="267">
        <f>SUM(B6,B14,B22)</f>
        <v>61183</v>
      </c>
    </row>
    <row r="5" ht="4.5" customHeight="1" thickBot="1">
      <c r="B5" s="268"/>
    </row>
    <row r="6" spans="1:2" ht="15" customHeight="1" thickBot="1">
      <c r="A6" s="81" t="s">
        <v>191</v>
      </c>
      <c r="B6" s="267">
        <f>SUM(B7:B13)</f>
        <v>37136</v>
      </c>
    </row>
    <row r="7" spans="1:2" ht="12" customHeight="1">
      <c r="A7" s="473" t="s">
        <v>192</v>
      </c>
      <c r="B7" s="475">
        <f>položky!W5-položky!AD5-položky!AC5-akce!B23</f>
        <v>15356</v>
      </c>
    </row>
    <row r="8" spans="1:2" ht="12" customHeight="1">
      <c r="A8" s="470" t="s">
        <v>193</v>
      </c>
      <c r="B8" s="472">
        <f>položky!E5</f>
        <v>16200</v>
      </c>
    </row>
    <row r="9" spans="1:2" ht="12" customHeight="1">
      <c r="A9" s="470" t="s">
        <v>194</v>
      </c>
      <c r="B9" s="472">
        <f>položky!AP5+položky!AQ5+položky!AJ16-B21</f>
        <v>1138</v>
      </c>
    </row>
    <row r="10" spans="1:2" ht="12" customHeight="1">
      <c r="A10" s="470" t="s">
        <v>195</v>
      </c>
      <c r="B10" s="472">
        <f>položky!AJ56</f>
        <v>1800</v>
      </c>
    </row>
    <row r="11" spans="1:2" ht="12" customHeight="1">
      <c r="A11" s="470" t="s">
        <v>196</v>
      </c>
      <c r="B11" s="472">
        <f>položky!L5</f>
        <v>2087</v>
      </c>
    </row>
    <row r="12" spans="1:2" ht="12" customHeight="1">
      <c r="A12" s="470" t="s">
        <v>776</v>
      </c>
      <c r="B12" s="472">
        <f>příjmy!C73+příjmy!C75</f>
        <v>255</v>
      </c>
    </row>
    <row r="13" spans="1:2" ht="12" customHeight="1" thickBot="1">
      <c r="A13" s="470" t="s">
        <v>582</v>
      </c>
      <c r="B13" s="472">
        <v>300</v>
      </c>
    </row>
    <row r="14" spans="1:2" ht="15" customHeight="1" thickBot="1">
      <c r="A14" s="81" t="s">
        <v>197</v>
      </c>
      <c r="B14" s="267">
        <f>SUM(B15:B21)</f>
        <v>22745</v>
      </c>
    </row>
    <row r="15" spans="1:2" ht="12" customHeight="1">
      <c r="A15" s="470" t="s">
        <v>990</v>
      </c>
      <c r="B15" s="472">
        <f>položky!AK63-B13</f>
        <v>13677</v>
      </c>
    </row>
    <row r="16" spans="1:2" ht="12" customHeight="1">
      <c r="A16" s="470" t="s">
        <v>775</v>
      </c>
      <c r="B16" s="472">
        <f>příjmy!C74+příjmy!C77+příjmy!C76</f>
        <v>981</v>
      </c>
    </row>
    <row r="17" spans="1:2" ht="12" customHeight="1">
      <c r="A17" s="470" t="s">
        <v>571</v>
      </c>
      <c r="B17" s="472">
        <f>příjmy!C121</f>
        <v>400</v>
      </c>
    </row>
    <row r="18" spans="1:2" ht="12" customHeight="1">
      <c r="A18" s="470" t="s">
        <v>418</v>
      </c>
      <c r="B18" s="472">
        <f>příjmy!C120</f>
        <v>400</v>
      </c>
    </row>
    <row r="19" spans="1:2" ht="12" customHeight="1">
      <c r="A19" s="470" t="s">
        <v>573</v>
      </c>
      <c r="B19" s="472">
        <f>příjmy!C122</f>
        <v>487</v>
      </c>
    </row>
    <row r="20" spans="1:2" ht="12" customHeight="1">
      <c r="A20" s="470" t="s">
        <v>570</v>
      </c>
      <c r="B20" s="472">
        <f>položky!AO30</f>
        <v>3800</v>
      </c>
    </row>
    <row r="21" spans="1:2" ht="12" customHeight="1" thickBot="1">
      <c r="A21" s="470" t="s">
        <v>982</v>
      </c>
      <c r="B21" s="472">
        <f>položky!AP8</f>
        <v>3000</v>
      </c>
    </row>
    <row r="22" spans="1:2" ht="15" customHeight="1" thickBot="1">
      <c r="A22" s="81" t="s">
        <v>199</v>
      </c>
      <c r="B22" s="267">
        <f>SUM(B23)</f>
        <v>1302</v>
      </c>
    </row>
    <row r="23" spans="1:2" ht="12" customHeight="1" thickBot="1">
      <c r="A23" s="85" t="s">
        <v>200</v>
      </c>
      <c r="B23" s="533">
        <v>1302</v>
      </c>
    </row>
    <row r="24" ht="9.75" customHeight="1" thickBot="1">
      <c r="B24" s="268"/>
    </row>
    <row r="25" spans="1:2" ht="13.5" customHeight="1" thickBot="1">
      <c r="A25" s="81" t="s">
        <v>201</v>
      </c>
      <c r="B25" s="267">
        <f>SUM(B27,B45,B47)</f>
        <v>61183</v>
      </c>
    </row>
    <row r="26" ht="4.5" customHeight="1" thickBot="1">
      <c r="B26" s="268"/>
    </row>
    <row r="27" spans="1:2" ht="15" customHeight="1" thickBot="1">
      <c r="A27" s="81" t="s">
        <v>202</v>
      </c>
      <c r="B27" s="267">
        <f>SUM(B28:B44)</f>
        <v>37136</v>
      </c>
    </row>
    <row r="28" spans="1:2" ht="10.5" customHeight="1">
      <c r="A28" s="487" t="s">
        <v>203</v>
      </c>
      <c r="B28" s="488">
        <f>položky!CX5</f>
        <v>50</v>
      </c>
    </row>
    <row r="29" spans="1:2" ht="10.5" customHeight="1">
      <c r="A29" s="486" t="s">
        <v>204</v>
      </c>
      <c r="B29" s="489">
        <f>položky!AW5+položky!AX5+položky!AY5</f>
        <v>9063</v>
      </c>
    </row>
    <row r="30" spans="1:2" ht="10.5" customHeight="1">
      <c r="A30" s="486" t="s">
        <v>205</v>
      </c>
      <c r="B30" s="489">
        <f>položky!AZ5+položky!BA5+položky!BB5</f>
        <v>3168</v>
      </c>
    </row>
    <row r="31" spans="1:2" ht="10.5" customHeight="1">
      <c r="A31" s="486" t="s">
        <v>206</v>
      </c>
      <c r="B31" s="489">
        <f>položky!BC5</f>
        <v>4350</v>
      </c>
    </row>
    <row r="32" spans="1:2" ht="10.5" customHeight="1">
      <c r="A32" s="486" t="s">
        <v>207</v>
      </c>
      <c r="B32" s="489">
        <f>položky!BK5</f>
        <v>9313</v>
      </c>
    </row>
    <row r="33" spans="1:2" ht="10.5" customHeight="1">
      <c r="A33" s="486" t="s">
        <v>208</v>
      </c>
      <c r="B33" s="489">
        <f>položky!BR5-B44</f>
        <v>5151</v>
      </c>
    </row>
    <row r="34" spans="1:2" ht="10.5" customHeight="1">
      <c r="A34" s="486" t="s">
        <v>209</v>
      </c>
      <c r="B34" s="489">
        <f>položky!BZ5</f>
        <v>2235</v>
      </c>
    </row>
    <row r="35" spans="1:2" ht="10.5" customHeight="1">
      <c r="A35" s="486" t="s">
        <v>210</v>
      </c>
      <c r="B35" s="489">
        <f>položky!CI5</f>
        <v>215</v>
      </c>
    </row>
    <row r="36" spans="1:2" ht="10.5" customHeight="1">
      <c r="A36" s="486" t="s">
        <v>211</v>
      </c>
      <c r="B36" s="489">
        <f>položky!CN5</f>
        <v>1721</v>
      </c>
    </row>
    <row r="37" spans="1:2" ht="10.5" customHeight="1">
      <c r="A37" s="486" t="s">
        <v>212</v>
      </c>
      <c r="B37" s="489">
        <f>položky!CM5</f>
        <v>210</v>
      </c>
    </row>
    <row r="38" spans="1:2" ht="10.5" customHeight="1">
      <c r="A38" s="486" t="s">
        <v>213</v>
      </c>
      <c r="B38" s="489">
        <f>položky!CQ39</f>
        <v>100</v>
      </c>
    </row>
    <row r="39" spans="1:2" ht="10.5" customHeight="1">
      <c r="A39" s="486" t="s">
        <v>214</v>
      </c>
      <c r="B39" s="489">
        <f>položky!CQ40</f>
        <v>30</v>
      </c>
    </row>
    <row r="40" spans="1:2" ht="10.5" customHeight="1">
      <c r="A40" s="486" t="s">
        <v>215</v>
      </c>
      <c r="B40" s="489">
        <f>položky!CL5</f>
        <v>200</v>
      </c>
    </row>
    <row r="41" spans="1:2" ht="10.5" customHeight="1">
      <c r="A41" s="486" t="s">
        <v>216</v>
      </c>
      <c r="B41" s="490">
        <f>položky!CS5</f>
        <v>40</v>
      </c>
    </row>
    <row r="42" spans="1:2" ht="10.5" customHeight="1">
      <c r="A42" s="486" t="s">
        <v>217</v>
      </c>
      <c r="B42" s="490">
        <f>položky!CR5</f>
        <v>0</v>
      </c>
    </row>
    <row r="43" spans="1:2" ht="10.5" customHeight="1">
      <c r="A43" s="486" t="s">
        <v>768</v>
      </c>
      <c r="B43" s="489">
        <f>položky!BJ5</f>
        <v>1250</v>
      </c>
    </row>
    <row r="44" spans="1:2" ht="10.5" customHeight="1" thickBot="1">
      <c r="A44" s="486" t="s">
        <v>910</v>
      </c>
      <c r="B44" s="489">
        <f>položky!BY63</f>
        <v>40</v>
      </c>
    </row>
    <row r="45" spans="1:2" ht="15" customHeight="1" thickBot="1">
      <c r="A45" s="81" t="s">
        <v>85</v>
      </c>
      <c r="B45" s="267">
        <f>SUM(B46)</f>
        <v>1493</v>
      </c>
    </row>
    <row r="46" spans="1:2" ht="15" customHeight="1" thickBot="1">
      <c r="A46" s="83" t="s">
        <v>769</v>
      </c>
      <c r="B46" s="269">
        <f>položky!CY5</f>
        <v>1493</v>
      </c>
    </row>
    <row r="47" spans="1:2" ht="15" customHeight="1" thickBot="1">
      <c r="A47" s="81" t="s">
        <v>218</v>
      </c>
      <c r="B47" s="390">
        <f>SUM(B48:B69)</f>
        <v>22554</v>
      </c>
    </row>
    <row r="48" spans="1:2" ht="12" customHeight="1">
      <c r="A48" s="82" t="s">
        <v>958</v>
      </c>
      <c r="B48" s="474">
        <f>výdaje!C521</f>
        <v>4300</v>
      </c>
    </row>
    <row r="49" spans="1:2" ht="12" customHeight="1">
      <c r="A49" s="83" t="s">
        <v>959</v>
      </c>
      <c r="B49" s="471">
        <f>výdaje!C522</f>
        <v>1800</v>
      </c>
    </row>
    <row r="50" spans="1:2" ht="12" customHeight="1">
      <c r="A50" s="83" t="s">
        <v>960</v>
      </c>
      <c r="B50" s="471">
        <f>výdaje!C523</f>
        <v>1200</v>
      </c>
    </row>
    <row r="51" spans="1:2" ht="12" customHeight="1">
      <c r="A51" s="83" t="s">
        <v>961</v>
      </c>
      <c r="B51" s="471">
        <f>výdaje!C524</f>
        <v>800</v>
      </c>
    </row>
    <row r="52" spans="1:2" ht="12" customHeight="1">
      <c r="A52" s="83" t="s">
        <v>962</v>
      </c>
      <c r="B52" s="471">
        <f>výdaje!C525</f>
        <v>200</v>
      </c>
    </row>
    <row r="53" spans="1:2" ht="12" customHeight="1">
      <c r="A53" s="83" t="s">
        <v>963</v>
      </c>
      <c r="B53" s="471">
        <f>výdaje!C526</f>
        <v>200</v>
      </c>
    </row>
    <row r="54" spans="1:2" ht="12" customHeight="1">
      <c r="A54" s="83" t="s">
        <v>964</v>
      </c>
      <c r="B54" s="471">
        <f>výdaje!C527</f>
        <v>400</v>
      </c>
    </row>
    <row r="55" spans="1:2" ht="12" customHeight="1">
      <c r="A55" s="83" t="s">
        <v>965</v>
      </c>
      <c r="B55" s="471">
        <f>výdaje!C528</f>
        <v>58</v>
      </c>
    </row>
    <row r="56" spans="1:2" ht="12" customHeight="1">
      <c r="A56" s="83" t="s">
        <v>966</v>
      </c>
      <c r="B56" s="471">
        <f>výdaje!C529</f>
        <v>400</v>
      </c>
    </row>
    <row r="57" spans="1:2" ht="12" customHeight="1">
      <c r="A57" s="83" t="s">
        <v>967</v>
      </c>
      <c r="B57" s="471">
        <f>výdaje!C530</f>
        <v>250</v>
      </c>
    </row>
    <row r="58" spans="1:2" ht="12" customHeight="1">
      <c r="A58" s="83" t="s">
        <v>968</v>
      </c>
      <c r="B58" s="471">
        <f>výdaje!C531</f>
        <v>200</v>
      </c>
    </row>
    <row r="59" spans="1:6" ht="12" customHeight="1">
      <c r="A59" s="83" t="s">
        <v>969</v>
      </c>
      <c r="B59" s="471">
        <f>výdaje!C532</f>
        <v>650</v>
      </c>
      <c r="C59" s="481"/>
      <c r="D59" s="7"/>
      <c r="E59" s="7"/>
      <c r="F59" s="7"/>
    </row>
    <row r="60" spans="1:6" ht="12" customHeight="1">
      <c r="A60" s="83" t="s">
        <v>970</v>
      </c>
      <c r="B60" s="471">
        <f>výdaje!C533</f>
        <v>200</v>
      </c>
      <c r="C60" s="481"/>
      <c r="D60" s="7"/>
      <c r="E60" s="7"/>
      <c r="F60" s="7"/>
    </row>
    <row r="61" spans="1:6" ht="12" customHeight="1">
      <c r="A61" s="83" t="s">
        <v>971</v>
      </c>
      <c r="B61" s="471">
        <f>výdaje!C534</f>
        <v>400</v>
      </c>
      <c r="C61" s="481"/>
      <c r="D61" s="7"/>
      <c r="E61" s="7"/>
      <c r="F61" s="7"/>
    </row>
    <row r="62" spans="1:6" ht="12" customHeight="1">
      <c r="A62" s="83" t="s">
        <v>972</v>
      </c>
      <c r="B62" s="471">
        <f>výdaje!C535</f>
        <v>70</v>
      </c>
      <c r="C62" s="481"/>
      <c r="D62" s="7"/>
      <c r="E62" s="7"/>
      <c r="F62" s="7"/>
    </row>
    <row r="63" spans="1:2" ht="12.75">
      <c r="A63" s="83" t="s">
        <v>973</v>
      </c>
      <c r="B63" s="471">
        <f>výdaje!C536</f>
        <v>300</v>
      </c>
    </row>
    <row r="64" spans="1:2" ht="12.75">
      <c r="A64" s="83" t="s">
        <v>974</v>
      </c>
      <c r="B64" s="471">
        <f>výdaje!C537</f>
        <v>291</v>
      </c>
    </row>
    <row r="65" spans="1:2" ht="12.75">
      <c r="A65" s="83" t="s">
        <v>975</v>
      </c>
      <c r="B65" s="471">
        <f>výdaje!C538</f>
        <v>1300</v>
      </c>
    </row>
    <row r="66" spans="1:2" ht="12" customHeight="1">
      <c r="A66" s="470" t="s">
        <v>976</v>
      </c>
      <c r="B66" s="471">
        <f>výdaje!C539</f>
        <v>270</v>
      </c>
    </row>
    <row r="67" spans="1:2" ht="12" customHeight="1">
      <c r="A67" s="470" t="s">
        <v>977</v>
      </c>
      <c r="B67" s="471">
        <f>výdaje!C540</f>
        <v>80</v>
      </c>
    </row>
    <row r="68" spans="1:2" ht="12" customHeight="1">
      <c r="A68" s="470" t="s">
        <v>219</v>
      </c>
      <c r="B68" s="471">
        <f>výdaje!C541</f>
        <v>4696</v>
      </c>
    </row>
    <row r="69" spans="1:2" ht="12" customHeight="1" thickBot="1">
      <c r="A69" s="482" t="s">
        <v>978</v>
      </c>
      <c r="B69" s="485">
        <f>výdaje!C542</f>
        <v>4489</v>
      </c>
    </row>
  </sheetData>
  <printOptions/>
  <pageMargins left="0.5905511811023623" right="0.3937007874015748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tabSelected="1" workbookViewId="0" topLeftCell="G1">
      <selection activeCell="P6" sqref="P6"/>
    </sheetView>
  </sheetViews>
  <sheetFormatPr defaultColWidth="9.00390625" defaultRowHeight="12.75"/>
  <cols>
    <col min="1" max="1" width="1.75390625" style="0" customWidth="1"/>
    <col min="2" max="2" width="30.75390625" style="0" customWidth="1"/>
    <col min="3" max="3" width="0.875" style="0" customWidth="1"/>
    <col min="4" max="4" width="18.75390625" style="0" customWidth="1"/>
    <col min="5" max="5" width="0.875" style="0" customWidth="1"/>
    <col min="6" max="6" width="15.75390625" style="0" customWidth="1"/>
    <col min="7" max="7" width="0.875" style="0" customWidth="1"/>
    <col min="8" max="8" width="15.75390625" style="0" customWidth="1"/>
    <col min="9" max="9" width="1.75390625" style="0" customWidth="1"/>
    <col min="10" max="10" width="28.75390625" style="0" customWidth="1"/>
    <col min="11" max="11" width="0.875" style="0" customWidth="1"/>
    <col min="12" max="12" width="17.75390625" style="0" customWidth="1"/>
    <col min="13" max="13" width="0.875" style="0" customWidth="1"/>
    <col min="14" max="14" width="18.75390625" style="0" customWidth="1"/>
    <col min="15" max="15" width="0.875" style="0" customWidth="1"/>
    <col min="16" max="16" width="15.75390625" style="0" customWidth="1"/>
  </cols>
  <sheetData>
    <row r="1" spans="8:16" ht="15" customHeight="1">
      <c r="H1" s="407" t="s">
        <v>563</v>
      </c>
      <c r="P1" s="407" t="s">
        <v>595</v>
      </c>
    </row>
    <row r="2" spans="8:16" ht="9.75" customHeight="1">
      <c r="H2" s="154"/>
      <c r="P2" s="407"/>
    </row>
    <row r="3" ht="9.75" customHeight="1">
      <c r="H3" s="154"/>
    </row>
    <row r="4" spans="1:11" ht="18" customHeight="1" thickBot="1">
      <c r="A4" s="273" t="s">
        <v>1006</v>
      </c>
      <c r="B4" s="229"/>
      <c r="C4" s="230"/>
      <c r="D4" s="231"/>
      <c r="E4" s="232"/>
      <c r="F4" s="231"/>
      <c r="G4" s="169"/>
      <c r="H4" s="23"/>
      <c r="I4" s="273" t="s">
        <v>1007</v>
      </c>
      <c r="J4" s="229"/>
      <c r="K4" s="230"/>
    </row>
    <row r="5" spans="1:16" ht="11.25" customHeight="1">
      <c r="A5" s="13" t="s">
        <v>34</v>
      </c>
      <c r="B5" s="155"/>
      <c r="C5" s="12"/>
      <c r="D5" s="539" t="s">
        <v>991</v>
      </c>
      <c r="E5" s="164"/>
      <c r="F5" s="539" t="s">
        <v>993</v>
      </c>
      <c r="G5" s="163"/>
      <c r="H5" s="539" t="s">
        <v>85</v>
      </c>
      <c r="I5" s="13" t="s">
        <v>34</v>
      </c>
      <c r="J5" s="155"/>
      <c r="K5" s="12"/>
      <c r="L5" s="540" t="s">
        <v>991</v>
      </c>
      <c r="M5" s="535"/>
      <c r="N5" s="540" t="s">
        <v>993</v>
      </c>
      <c r="O5" s="536"/>
      <c r="P5" s="540" t="s">
        <v>85</v>
      </c>
    </row>
    <row r="6" spans="1:16" ht="11.25" customHeight="1">
      <c r="A6" s="14"/>
      <c r="B6" s="15"/>
      <c r="C6" s="12"/>
      <c r="D6" s="538" t="s">
        <v>992</v>
      </c>
      <c r="E6" s="165"/>
      <c r="F6" s="538" t="s">
        <v>992</v>
      </c>
      <c r="G6" s="170"/>
      <c r="H6" s="538"/>
      <c r="I6" s="14" t="s">
        <v>86</v>
      </c>
      <c r="J6" s="15"/>
      <c r="K6" s="158"/>
      <c r="L6" s="534" t="s">
        <v>992</v>
      </c>
      <c r="M6" s="537"/>
      <c r="N6" s="534" t="s">
        <v>992</v>
      </c>
      <c r="O6" s="170"/>
      <c r="P6" s="416"/>
    </row>
    <row r="7" spans="1:16" ht="11.25" customHeight="1" thickBot="1">
      <c r="A7" s="16"/>
      <c r="B7" s="17"/>
      <c r="C7" s="159"/>
      <c r="D7" s="415">
        <v>2002</v>
      </c>
      <c r="E7" s="166"/>
      <c r="F7" s="415">
        <v>2002</v>
      </c>
      <c r="G7" s="171"/>
      <c r="H7" s="415">
        <v>2002</v>
      </c>
      <c r="I7" s="16"/>
      <c r="J7" s="17"/>
      <c r="K7" s="159"/>
      <c r="L7" s="415">
        <v>2002</v>
      </c>
      <c r="M7" s="166"/>
      <c r="N7" s="415">
        <v>2002</v>
      </c>
      <c r="O7" s="171"/>
      <c r="P7" s="415">
        <v>2002</v>
      </c>
    </row>
    <row r="8" spans="1:16" ht="15" customHeight="1" thickBot="1" thickTop="1">
      <c r="A8" s="22" t="s">
        <v>220</v>
      </c>
      <c r="B8" s="156"/>
      <c r="C8" s="160"/>
      <c r="D8" s="88">
        <f>SUM(D9,D12,D15,D23,D28,D39,D44,D59,D61)</f>
        <v>37136</v>
      </c>
      <c r="E8" s="167"/>
      <c r="F8" s="88">
        <f>SUM(F9,F12,F15,F23,F28,F39,F44,F59,F61)</f>
        <v>22745</v>
      </c>
      <c r="G8" s="172"/>
      <c r="H8" s="479">
        <f>SUM(H9,H12,H15,H23,H28,H39,H44,H59,H61)</f>
        <v>1302</v>
      </c>
      <c r="I8" s="477" t="s">
        <v>220</v>
      </c>
      <c r="J8" s="156"/>
      <c r="K8" s="160"/>
      <c r="L8" s="88">
        <f>SUM(L9,L12,L15,L23,L28,L39,L44,L59,L61)</f>
        <v>37136</v>
      </c>
      <c r="M8" s="167"/>
      <c r="N8" s="88">
        <f>SUM(N9,N12,N15,N23,N28,N39,N44,N59,N61)</f>
        <v>22554</v>
      </c>
      <c r="O8" s="172"/>
      <c r="P8" s="88">
        <f>SUM(P9,P12,P15,P23,P28,P39,P44,P59,P61)</f>
        <v>1493</v>
      </c>
    </row>
    <row r="9" spans="1:16" ht="15" customHeight="1" thickBot="1" thickTop="1">
      <c r="A9" s="18" t="s">
        <v>156</v>
      </c>
      <c r="B9" s="157"/>
      <c r="C9" s="162"/>
      <c r="D9" s="233">
        <f>SUM(D10:D11)</f>
        <v>30</v>
      </c>
      <c r="E9" s="234"/>
      <c r="F9" s="233">
        <f>SUM(F10:F11)</f>
        <v>3000</v>
      </c>
      <c r="G9" s="235"/>
      <c r="H9" s="233">
        <f>SUM(H10:H11)</f>
        <v>0</v>
      </c>
      <c r="I9" s="478" t="s">
        <v>156</v>
      </c>
      <c r="J9" s="157"/>
      <c r="K9" s="161"/>
      <c r="L9" s="233">
        <f>SUM(L10:L11)</f>
        <v>108</v>
      </c>
      <c r="M9" s="234"/>
      <c r="N9" s="233">
        <f>SUM(N10:N11)</f>
        <v>5500</v>
      </c>
      <c r="O9" s="235"/>
      <c r="P9" s="233">
        <f>SUM(P10:P11)</f>
        <v>0</v>
      </c>
    </row>
    <row r="10" spans="1:16" ht="11.25" customHeight="1" thickTop="1">
      <c r="A10" s="14"/>
      <c r="B10" s="270" t="s">
        <v>549</v>
      </c>
      <c r="C10" s="158"/>
      <c r="D10" s="236">
        <f>položky!C8-F10</f>
        <v>0</v>
      </c>
      <c r="E10" s="167"/>
      <c r="F10" s="236">
        <f>položky!AL8+položky!AP8</f>
        <v>3000</v>
      </c>
      <c r="G10" s="237"/>
      <c r="H10" s="236"/>
      <c r="I10" s="14"/>
      <c r="J10" s="270" t="s">
        <v>549</v>
      </c>
      <c r="K10" s="158"/>
      <c r="L10" s="236">
        <f>položky!AT8-N10</f>
        <v>73</v>
      </c>
      <c r="M10" s="167"/>
      <c r="N10" s="236">
        <f>položky!CT8</f>
        <v>5500</v>
      </c>
      <c r="O10" s="237"/>
      <c r="P10" s="236"/>
    </row>
    <row r="11" spans="1:16" ht="11.25" customHeight="1" thickBot="1">
      <c r="A11" s="14"/>
      <c r="B11" s="270" t="s">
        <v>158</v>
      </c>
      <c r="C11" s="158"/>
      <c r="D11" s="236">
        <f>položky!C9-F11</f>
        <v>30</v>
      </c>
      <c r="E11" s="168"/>
      <c r="F11" s="236">
        <f>položky!AL9</f>
        <v>0</v>
      </c>
      <c r="G11" s="237"/>
      <c r="H11" s="238"/>
      <c r="I11" s="14"/>
      <c r="J11" s="270" t="s">
        <v>158</v>
      </c>
      <c r="K11" s="158"/>
      <c r="L11" s="236">
        <f>položky!AT9-N11</f>
        <v>35</v>
      </c>
      <c r="M11" s="168"/>
      <c r="N11" s="236">
        <f>položky!CT9</f>
        <v>0</v>
      </c>
      <c r="O11" s="237"/>
      <c r="P11" s="238"/>
    </row>
    <row r="12" spans="1:16" ht="12.75" customHeight="1" thickBot="1" thickTop="1">
      <c r="A12" s="19" t="s">
        <v>159</v>
      </c>
      <c r="B12" s="150"/>
      <c r="C12" s="162"/>
      <c r="D12" s="239">
        <f>SUM(D13:D14)</f>
        <v>0</v>
      </c>
      <c r="E12" s="234"/>
      <c r="F12" s="239">
        <f>SUM(F13:F14)</f>
        <v>0</v>
      </c>
      <c r="G12" s="235"/>
      <c r="H12" s="239">
        <f>SUM(H13:H14)</f>
        <v>0</v>
      </c>
      <c r="I12" s="19" t="s">
        <v>159</v>
      </c>
      <c r="J12" s="150"/>
      <c r="K12" s="162"/>
      <c r="L12" s="239">
        <f>SUM(L13:L14)</f>
        <v>740</v>
      </c>
      <c r="M12" s="234"/>
      <c r="N12" s="239">
        <f>SUM(N13:N14)</f>
        <v>0</v>
      </c>
      <c r="O12" s="235"/>
      <c r="P12" s="239">
        <f>SUM(P13:P14)</f>
        <v>0</v>
      </c>
    </row>
    <row r="13" spans="1:16" ht="11.25" customHeight="1" thickTop="1">
      <c r="A13" s="14"/>
      <c r="B13" s="270" t="s">
        <v>160</v>
      </c>
      <c r="C13" s="158"/>
      <c r="D13" s="236">
        <f>položky!C11-F13</f>
        <v>0</v>
      </c>
      <c r="E13" s="167"/>
      <c r="F13" s="236">
        <f>položky!AL11</f>
        <v>0</v>
      </c>
      <c r="G13" s="237"/>
      <c r="H13" s="236"/>
      <c r="I13" s="14"/>
      <c r="J13" s="270" t="s">
        <v>160</v>
      </c>
      <c r="K13" s="158"/>
      <c r="L13" s="236">
        <f>položky!AT11-N13</f>
        <v>540</v>
      </c>
      <c r="M13" s="167"/>
      <c r="N13" s="236">
        <f>položky!CT11</f>
        <v>0</v>
      </c>
      <c r="O13" s="237"/>
      <c r="P13" s="236"/>
    </row>
    <row r="14" spans="1:16" ht="11.25" customHeight="1" thickBot="1">
      <c r="A14" s="14"/>
      <c r="B14" s="270" t="s">
        <v>161</v>
      </c>
      <c r="C14" s="158"/>
      <c r="D14" s="236">
        <f>položky!C12-F14</f>
        <v>0</v>
      </c>
      <c r="E14" s="167"/>
      <c r="F14" s="236">
        <f>položky!AL12</f>
        <v>0</v>
      </c>
      <c r="G14" s="237"/>
      <c r="H14" s="240"/>
      <c r="I14" s="14"/>
      <c r="J14" s="270" t="s">
        <v>161</v>
      </c>
      <c r="K14" s="158"/>
      <c r="L14" s="236">
        <f>položky!AT12-N14</f>
        <v>200</v>
      </c>
      <c r="M14" s="167"/>
      <c r="N14" s="236">
        <f>položky!CT12</f>
        <v>0</v>
      </c>
      <c r="O14" s="237"/>
      <c r="P14" s="240"/>
    </row>
    <row r="15" spans="1:16" ht="12.75" customHeight="1" thickBot="1" thickTop="1">
      <c r="A15" s="19" t="s">
        <v>162</v>
      </c>
      <c r="B15" s="150"/>
      <c r="C15" s="162"/>
      <c r="D15" s="241">
        <f>SUM(D16:D22)</f>
        <v>2502</v>
      </c>
      <c r="E15" s="234"/>
      <c r="F15" s="241">
        <f>SUM(F16:F22)</f>
        <v>0</v>
      </c>
      <c r="G15" s="242"/>
      <c r="H15" s="241">
        <f>SUM(H16:H22)</f>
        <v>0</v>
      </c>
      <c r="I15" s="19" t="s">
        <v>162</v>
      </c>
      <c r="J15" s="150"/>
      <c r="K15" s="162"/>
      <c r="L15" s="241">
        <f>SUM(L16:L22)</f>
        <v>4382</v>
      </c>
      <c r="M15" s="234"/>
      <c r="N15" s="241">
        <f>SUM(N16:N22)</f>
        <v>550</v>
      </c>
      <c r="O15" s="242"/>
      <c r="P15" s="241">
        <f>SUM(P16:P22)</f>
        <v>0</v>
      </c>
    </row>
    <row r="16" spans="1:16" ht="11.25" customHeight="1" thickTop="1">
      <c r="A16" s="14"/>
      <c r="B16" s="271" t="s">
        <v>163</v>
      </c>
      <c r="C16" s="158"/>
      <c r="D16" s="236">
        <f>položky!C14-F16</f>
        <v>240</v>
      </c>
      <c r="E16" s="166"/>
      <c r="F16" s="236">
        <f>položky!AL14</f>
        <v>0</v>
      </c>
      <c r="G16" s="237"/>
      <c r="H16" s="236"/>
      <c r="I16" s="14"/>
      <c r="J16" s="270" t="s">
        <v>163</v>
      </c>
      <c r="K16" s="158"/>
      <c r="L16" s="236">
        <f>položky!AT14-N16</f>
        <v>519</v>
      </c>
      <c r="M16" s="166"/>
      <c r="N16" s="236">
        <f>položky!CT14</f>
        <v>270</v>
      </c>
      <c r="O16" s="237"/>
      <c r="P16" s="236"/>
    </row>
    <row r="17" spans="1:16" ht="11.25" customHeight="1">
      <c r="A17" s="14"/>
      <c r="B17" s="270" t="s">
        <v>164</v>
      </c>
      <c r="C17" s="158"/>
      <c r="D17" s="236">
        <f>položky!C15-F17</f>
        <v>130</v>
      </c>
      <c r="E17" s="166"/>
      <c r="F17" s="236">
        <f>položky!AL15</f>
        <v>0</v>
      </c>
      <c r="G17" s="237"/>
      <c r="H17" s="238"/>
      <c r="I17" s="14"/>
      <c r="J17" s="270" t="s">
        <v>164</v>
      </c>
      <c r="K17" s="158"/>
      <c r="L17" s="236">
        <f>položky!AT15-N17</f>
        <v>352</v>
      </c>
      <c r="M17" s="166"/>
      <c r="N17" s="236">
        <f>položky!CT15</f>
        <v>80</v>
      </c>
      <c r="O17" s="237"/>
      <c r="P17" s="238"/>
    </row>
    <row r="18" spans="1:16" ht="11.25" customHeight="1">
      <c r="A18" s="14"/>
      <c r="B18" s="270" t="s">
        <v>165</v>
      </c>
      <c r="C18" s="158"/>
      <c r="D18" s="236">
        <f>položky!C16-F18</f>
        <v>407</v>
      </c>
      <c r="E18" s="166"/>
      <c r="F18" s="236">
        <f>položky!AL16</f>
        <v>0</v>
      </c>
      <c r="G18" s="237"/>
      <c r="H18" s="238"/>
      <c r="I18" s="14"/>
      <c r="J18" s="270" t="s">
        <v>165</v>
      </c>
      <c r="K18" s="158"/>
      <c r="L18" s="236">
        <f>položky!AT16-N18</f>
        <v>1405</v>
      </c>
      <c r="M18" s="166"/>
      <c r="N18" s="236">
        <f>položky!CT16</f>
        <v>0</v>
      </c>
      <c r="O18" s="237"/>
      <c r="P18" s="238"/>
    </row>
    <row r="19" spans="1:16" ht="11.25" customHeight="1">
      <c r="A19" s="14"/>
      <c r="B19" s="270" t="s">
        <v>166</v>
      </c>
      <c r="C19" s="158"/>
      <c r="D19" s="236">
        <f>položky!C17-F19</f>
        <v>1600</v>
      </c>
      <c r="E19" s="166"/>
      <c r="F19" s="236">
        <f>položky!AL17</f>
        <v>0</v>
      </c>
      <c r="G19" s="237"/>
      <c r="H19" s="238"/>
      <c r="I19" s="14"/>
      <c r="J19" s="270" t="s">
        <v>166</v>
      </c>
      <c r="K19" s="158"/>
      <c r="L19" s="236">
        <f>položky!AT17-N19</f>
        <v>2044</v>
      </c>
      <c r="M19" s="166"/>
      <c r="N19" s="236">
        <f>položky!CT17</f>
        <v>200</v>
      </c>
      <c r="O19" s="237"/>
      <c r="P19" s="238"/>
    </row>
    <row r="20" spans="1:16" ht="10.5" customHeight="1">
      <c r="A20" s="14"/>
      <c r="B20" s="270" t="s">
        <v>550</v>
      </c>
      <c r="C20" s="158"/>
      <c r="D20" s="236">
        <f>položky!C18-F20</f>
        <v>60</v>
      </c>
      <c r="E20" s="166"/>
      <c r="F20" s="236">
        <f>položky!AL18</f>
        <v>0</v>
      </c>
      <c r="G20" s="237"/>
      <c r="H20" s="238"/>
      <c r="I20" s="14"/>
      <c r="J20" s="270" t="s">
        <v>550</v>
      </c>
      <c r="K20" s="158"/>
      <c r="L20" s="236">
        <f>položky!AT18-N20</f>
        <v>30</v>
      </c>
      <c r="M20" s="166"/>
      <c r="N20" s="236">
        <f>položky!CT18</f>
        <v>0</v>
      </c>
      <c r="O20" s="237"/>
      <c r="P20" s="238"/>
    </row>
    <row r="21" spans="1:16" ht="10.5" customHeight="1">
      <c r="A21" s="14"/>
      <c r="B21" s="270" t="s">
        <v>551</v>
      </c>
      <c r="C21" s="158"/>
      <c r="D21" s="236">
        <f>položky!C19-F21</f>
        <v>30</v>
      </c>
      <c r="E21" s="166"/>
      <c r="F21" s="236">
        <f>položky!AL19</f>
        <v>0</v>
      </c>
      <c r="G21" s="237"/>
      <c r="H21" s="238"/>
      <c r="I21" s="14"/>
      <c r="J21" s="270" t="s">
        <v>551</v>
      </c>
      <c r="K21" s="158"/>
      <c r="L21" s="236">
        <f>položky!AT19-N21</f>
        <v>15</v>
      </c>
      <c r="M21" s="166"/>
      <c r="N21" s="236">
        <f>položky!CT19</f>
        <v>0</v>
      </c>
      <c r="O21" s="237"/>
      <c r="P21" s="238"/>
    </row>
    <row r="22" spans="1:16" ht="12" customHeight="1" thickBot="1">
      <c r="A22" s="14"/>
      <c r="B22" s="270" t="s">
        <v>552</v>
      </c>
      <c r="C22" s="158"/>
      <c r="D22" s="236">
        <f>položky!C20-F22</f>
        <v>35</v>
      </c>
      <c r="E22" s="166"/>
      <c r="F22" s="236">
        <f>položky!AL20</f>
        <v>0</v>
      </c>
      <c r="G22" s="237"/>
      <c r="H22" s="238"/>
      <c r="I22" s="14"/>
      <c r="J22" s="270" t="s">
        <v>552</v>
      </c>
      <c r="K22" s="158"/>
      <c r="L22" s="236">
        <f>položky!AT20-N22</f>
        <v>17</v>
      </c>
      <c r="M22" s="166"/>
      <c r="N22" s="236">
        <f>položky!CT20</f>
        <v>0</v>
      </c>
      <c r="O22" s="237"/>
      <c r="P22" s="238"/>
    </row>
    <row r="23" spans="1:16" ht="12.75" customHeight="1" thickBot="1" thickTop="1">
      <c r="A23" s="19" t="s">
        <v>170</v>
      </c>
      <c r="B23" s="150"/>
      <c r="C23" s="162"/>
      <c r="D23" s="241">
        <f>SUM(D24:D27)</f>
        <v>178</v>
      </c>
      <c r="E23" s="234"/>
      <c r="F23" s="241">
        <f>SUM(F24:F27)</f>
        <v>0</v>
      </c>
      <c r="G23" s="242"/>
      <c r="H23" s="241">
        <f>SUM(H24:H27)</f>
        <v>0</v>
      </c>
      <c r="I23" s="19" t="s">
        <v>170</v>
      </c>
      <c r="J23" s="150"/>
      <c r="K23" s="162"/>
      <c r="L23" s="241">
        <f>SUM(L24:L27)</f>
        <v>697</v>
      </c>
      <c r="M23" s="234"/>
      <c r="N23" s="241">
        <f>SUM(N24:N27)</f>
        <v>0</v>
      </c>
      <c r="O23" s="242"/>
      <c r="P23" s="241">
        <f>SUM(P24:P27)</f>
        <v>0</v>
      </c>
    </row>
    <row r="24" spans="1:16" ht="11.25" customHeight="1" thickTop="1">
      <c r="A24" s="14"/>
      <c r="B24" s="270" t="s">
        <v>171</v>
      </c>
      <c r="C24" s="158"/>
      <c r="D24" s="236">
        <f>položky!C22-F24</f>
        <v>170</v>
      </c>
      <c r="E24" s="166"/>
      <c r="F24" s="236">
        <f>položky!AL22</f>
        <v>0</v>
      </c>
      <c r="G24" s="237"/>
      <c r="H24" s="236"/>
      <c r="I24" s="14"/>
      <c r="J24" s="270" t="s">
        <v>171</v>
      </c>
      <c r="K24" s="158"/>
      <c r="L24" s="236">
        <f>položky!AT22-N24</f>
        <v>452</v>
      </c>
      <c r="M24" s="166"/>
      <c r="N24" s="236">
        <f>položky!CT22</f>
        <v>0</v>
      </c>
      <c r="O24" s="237"/>
      <c r="P24" s="236"/>
    </row>
    <row r="25" spans="1:16" ht="11.25" customHeight="1">
      <c r="A25" s="14"/>
      <c r="B25" s="270" t="s">
        <v>172</v>
      </c>
      <c r="C25" s="158"/>
      <c r="D25" s="236">
        <f>položky!C23-F25</f>
        <v>0</v>
      </c>
      <c r="E25" s="166"/>
      <c r="F25" s="236">
        <f>položky!AL23</f>
        <v>0</v>
      </c>
      <c r="G25" s="237"/>
      <c r="H25" s="238"/>
      <c r="I25" s="14"/>
      <c r="J25" s="270" t="s">
        <v>172</v>
      </c>
      <c r="K25" s="158"/>
      <c r="L25" s="236">
        <f>položky!AT23-N25</f>
        <v>52</v>
      </c>
      <c r="M25" s="166"/>
      <c r="N25" s="236">
        <f>položky!CT23</f>
        <v>0</v>
      </c>
      <c r="O25" s="237"/>
      <c r="P25" s="238"/>
    </row>
    <row r="26" spans="1:16" ht="11.25" customHeight="1">
      <c r="A26" s="14"/>
      <c r="B26" s="270" t="s">
        <v>524</v>
      </c>
      <c r="C26" s="158"/>
      <c r="D26" s="236">
        <f>položky!C24-F26</f>
        <v>8</v>
      </c>
      <c r="E26" s="166"/>
      <c r="F26" s="236">
        <f>položky!AL24</f>
        <v>0</v>
      </c>
      <c r="G26" s="237"/>
      <c r="H26" s="238"/>
      <c r="I26" s="14"/>
      <c r="J26" s="270" t="s">
        <v>524</v>
      </c>
      <c r="K26" s="158"/>
      <c r="L26" s="236">
        <f>položky!AT24-N26</f>
        <v>126</v>
      </c>
      <c r="M26" s="166"/>
      <c r="N26" s="236">
        <f>položky!CT24</f>
        <v>0</v>
      </c>
      <c r="O26" s="237"/>
      <c r="P26" s="238"/>
    </row>
    <row r="27" spans="1:16" ht="11.25" customHeight="1" thickBot="1">
      <c r="A27" s="14"/>
      <c r="B27" s="270" t="s">
        <v>173</v>
      </c>
      <c r="C27" s="158"/>
      <c r="D27" s="236">
        <f>položky!C25-F27</f>
        <v>0</v>
      </c>
      <c r="E27" s="166"/>
      <c r="F27" s="236">
        <f>položky!AL25</f>
        <v>0</v>
      </c>
      <c r="G27" s="237"/>
      <c r="H27" s="240"/>
      <c r="I27" s="14"/>
      <c r="J27" s="270" t="s">
        <v>173</v>
      </c>
      <c r="K27" s="158"/>
      <c r="L27" s="236">
        <f>položky!AT25-N27</f>
        <v>67</v>
      </c>
      <c r="M27" s="166"/>
      <c r="N27" s="236">
        <f>položky!CT25</f>
        <v>0</v>
      </c>
      <c r="O27" s="237"/>
      <c r="P27" s="240"/>
    </row>
    <row r="28" spans="1:16" ht="12.75" customHeight="1" thickBot="1" thickTop="1">
      <c r="A28" s="19" t="s">
        <v>174</v>
      </c>
      <c r="B28" s="150"/>
      <c r="C28" s="162"/>
      <c r="D28" s="241">
        <f>SUM(D29:D38)</f>
        <v>2408</v>
      </c>
      <c r="E28" s="234"/>
      <c r="F28" s="241">
        <f>SUM(F29:F38)</f>
        <v>4400</v>
      </c>
      <c r="G28" s="242"/>
      <c r="H28" s="241">
        <f>SUM(H29:H38)</f>
        <v>0</v>
      </c>
      <c r="I28" s="19" t="s">
        <v>174</v>
      </c>
      <c r="J28" s="150"/>
      <c r="K28" s="162"/>
      <c r="L28" s="241">
        <f>SUM(L29:L38)</f>
        <v>8772</v>
      </c>
      <c r="M28" s="234"/>
      <c r="N28" s="241">
        <f>SUM(N29:N38)</f>
        <v>2091</v>
      </c>
      <c r="O28" s="242"/>
      <c r="P28" s="241">
        <f>SUM(P29:P38)</f>
        <v>0</v>
      </c>
    </row>
    <row r="29" spans="1:16" ht="11.25" customHeight="1" thickTop="1">
      <c r="A29" s="20"/>
      <c r="B29" s="270" t="s">
        <v>525</v>
      </c>
      <c r="C29" s="158"/>
      <c r="D29" s="236">
        <f>položky!C27-F29</f>
        <v>0</v>
      </c>
      <c r="E29" s="166"/>
      <c r="F29" s="236">
        <f>položky!AL27</f>
        <v>0</v>
      </c>
      <c r="G29" s="237"/>
      <c r="H29" s="236"/>
      <c r="I29" s="14"/>
      <c r="J29" s="270" t="s">
        <v>525</v>
      </c>
      <c r="K29" s="158"/>
      <c r="L29" s="236">
        <f>položky!AT27-N29</f>
        <v>299</v>
      </c>
      <c r="M29" s="166"/>
      <c r="N29" s="236">
        <f>položky!CT27</f>
        <v>0</v>
      </c>
      <c r="O29" s="237"/>
      <c r="P29" s="236"/>
    </row>
    <row r="30" spans="1:16" ht="11.25" customHeight="1">
      <c r="A30" s="14"/>
      <c r="B30" s="270" t="s">
        <v>526</v>
      </c>
      <c r="C30" s="158"/>
      <c r="D30" s="236">
        <f>položky!C28-F30</f>
        <v>0</v>
      </c>
      <c r="E30" s="166"/>
      <c r="F30" s="236">
        <f>položky!AL28</f>
        <v>0</v>
      </c>
      <c r="G30" s="237"/>
      <c r="H30" s="238"/>
      <c r="I30" s="14"/>
      <c r="J30" s="270" t="s">
        <v>526</v>
      </c>
      <c r="K30" s="158"/>
      <c r="L30" s="236">
        <f>položky!AT28-N30</f>
        <v>1195</v>
      </c>
      <c r="M30" s="166"/>
      <c r="N30" s="236">
        <f>položky!CT28</f>
        <v>0</v>
      </c>
      <c r="O30" s="237"/>
      <c r="P30" s="238"/>
    </row>
    <row r="31" spans="1:16" ht="11.25" customHeight="1">
      <c r="A31" s="14"/>
      <c r="B31" s="270" t="s">
        <v>572</v>
      </c>
      <c r="C31" s="158"/>
      <c r="D31" s="236">
        <f>položky!C29-F31</f>
        <v>531</v>
      </c>
      <c r="E31" s="166"/>
      <c r="F31" s="236">
        <f>příjmy!C74+příjmy!C77</f>
        <v>600</v>
      </c>
      <c r="G31" s="237"/>
      <c r="H31" s="238"/>
      <c r="I31" s="14"/>
      <c r="J31" s="270" t="s">
        <v>572</v>
      </c>
      <c r="K31" s="158"/>
      <c r="L31" s="236">
        <f>položky!AT29-N31</f>
        <v>5385</v>
      </c>
      <c r="M31" s="166"/>
      <c r="N31" s="236">
        <f>položky!CT29</f>
        <v>0</v>
      </c>
      <c r="O31" s="237"/>
      <c r="P31" s="238"/>
    </row>
    <row r="32" spans="1:16" ht="11.25" customHeight="1">
      <c r="A32" s="14"/>
      <c r="B32" s="270" t="s">
        <v>547</v>
      </c>
      <c r="C32" s="158"/>
      <c r="D32" s="236">
        <f>položky!C30-F32</f>
        <v>0</v>
      </c>
      <c r="E32" s="166"/>
      <c r="F32" s="236">
        <f>položky!AL30</f>
        <v>3800</v>
      </c>
      <c r="G32" s="237"/>
      <c r="H32" s="238"/>
      <c r="I32" s="14"/>
      <c r="J32" s="270" t="s">
        <v>547</v>
      </c>
      <c r="K32" s="158"/>
      <c r="L32" s="236">
        <f>položky!AT30-N32</f>
        <v>580</v>
      </c>
      <c r="M32" s="166"/>
      <c r="N32" s="236">
        <f>položky!CT30</f>
        <v>200</v>
      </c>
      <c r="O32" s="237"/>
      <c r="P32" s="238"/>
    </row>
    <row r="33" spans="1:16" ht="11.25" customHeight="1">
      <c r="A33" s="14"/>
      <c r="B33" s="270" t="s">
        <v>553</v>
      </c>
      <c r="C33" s="158"/>
      <c r="D33" s="236">
        <f>položky!C31-F33</f>
        <v>75</v>
      </c>
      <c r="E33" s="166"/>
      <c r="F33" s="236">
        <f>položky!AL31</f>
        <v>0</v>
      </c>
      <c r="G33" s="237"/>
      <c r="H33" s="238"/>
      <c r="I33" s="14"/>
      <c r="J33" s="270" t="s">
        <v>553</v>
      </c>
      <c r="K33" s="158"/>
      <c r="L33" s="236">
        <f>položky!AT31-N33</f>
        <v>350</v>
      </c>
      <c r="M33" s="166"/>
      <c r="N33" s="236">
        <f>položky!CT31</f>
        <v>591</v>
      </c>
      <c r="O33" s="237"/>
      <c r="P33" s="238"/>
    </row>
    <row r="34" spans="1:16" ht="11.25" customHeight="1">
      <c r="A34" s="14"/>
      <c r="B34" s="270" t="s">
        <v>176</v>
      </c>
      <c r="C34" s="158"/>
      <c r="D34" s="236">
        <f>položky!C32-F34</f>
        <v>310</v>
      </c>
      <c r="E34" s="166"/>
      <c r="F34" s="236">
        <f>položky!AL32</f>
        <v>0</v>
      </c>
      <c r="G34" s="237"/>
      <c r="H34" s="238"/>
      <c r="I34" s="14"/>
      <c r="J34" s="270" t="s">
        <v>176</v>
      </c>
      <c r="K34" s="158"/>
      <c r="L34" s="236">
        <f>položky!AT32-N34</f>
        <v>333</v>
      </c>
      <c r="M34" s="166"/>
      <c r="N34" s="236">
        <f>položky!CT32</f>
        <v>0</v>
      </c>
      <c r="O34" s="237"/>
      <c r="P34" s="238"/>
    </row>
    <row r="35" spans="1:16" ht="11.25" customHeight="1">
      <c r="A35" s="14"/>
      <c r="B35" s="270" t="s">
        <v>177</v>
      </c>
      <c r="C35" s="158"/>
      <c r="D35" s="236">
        <f>položky!C33-F35</f>
        <v>510</v>
      </c>
      <c r="E35" s="166"/>
      <c r="F35" s="236">
        <f>položky!AL33</f>
        <v>0</v>
      </c>
      <c r="G35" s="237"/>
      <c r="H35" s="238"/>
      <c r="I35" s="14"/>
      <c r="J35" s="270" t="s">
        <v>177</v>
      </c>
      <c r="K35" s="158"/>
      <c r="L35" s="236">
        <f>položky!AT33-N35</f>
        <v>286</v>
      </c>
      <c r="M35" s="166"/>
      <c r="N35" s="236">
        <f>položky!CT33</f>
        <v>0</v>
      </c>
      <c r="O35" s="237"/>
      <c r="P35" s="238"/>
    </row>
    <row r="36" spans="1:16" ht="11.25" customHeight="1">
      <c r="A36" s="14"/>
      <c r="B36" s="270" t="s">
        <v>554</v>
      </c>
      <c r="C36" s="158"/>
      <c r="D36" s="236">
        <f>položky!C34-F36</f>
        <v>882</v>
      </c>
      <c r="E36" s="166"/>
      <c r="F36" s="236">
        <f>položky!AL34</f>
        <v>0</v>
      </c>
      <c r="G36" s="237"/>
      <c r="H36" s="238"/>
      <c r="I36" s="14"/>
      <c r="J36" s="270" t="s">
        <v>554</v>
      </c>
      <c r="K36" s="158"/>
      <c r="L36" s="236">
        <f>položky!AT34-N36</f>
        <v>114</v>
      </c>
      <c r="M36" s="166"/>
      <c r="N36" s="236">
        <f>položky!CT34</f>
        <v>0</v>
      </c>
      <c r="O36" s="237"/>
      <c r="P36" s="238"/>
    </row>
    <row r="37" spans="1:16" ht="11.25" customHeight="1">
      <c r="A37" s="14"/>
      <c r="B37" s="270" t="s">
        <v>179</v>
      </c>
      <c r="C37" s="158"/>
      <c r="D37" s="236">
        <f>položky!C35-F37</f>
        <v>100</v>
      </c>
      <c r="E37" s="166"/>
      <c r="F37" s="236">
        <f>položky!AL35</f>
        <v>0</v>
      </c>
      <c r="G37" s="237"/>
      <c r="H37" s="238"/>
      <c r="I37" s="14"/>
      <c r="J37" s="270" t="s">
        <v>179</v>
      </c>
      <c r="K37" s="158"/>
      <c r="L37" s="236">
        <f>položky!AT35-N37</f>
        <v>160</v>
      </c>
      <c r="M37" s="166"/>
      <c r="N37" s="236">
        <f>položky!CT35</f>
        <v>1300</v>
      </c>
      <c r="O37" s="237"/>
      <c r="P37" s="238"/>
    </row>
    <row r="38" spans="1:16" ht="11.25" customHeight="1" thickBot="1">
      <c r="A38" s="14"/>
      <c r="B38" s="270" t="s">
        <v>555</v>
      </c>
      <c r="C38" s="158"/>
      <c r="D38" s="236">
        <f>položky!C36-F38</f>
        <v>0</v>
      </c>
      <c r="E38" s="166"/>
      <c r="F38" s="236">
        <f>položky!AL36</f>
        <v>0</v>
      </c>
      <c r="G38" s="237"/>
      <c r="H38" s="238"/>
      <c r="I38" s="14"/>
      <c r="J38" s="270" t="s">
        <v>555</v>
      </c>
      <c r="K38" s="158"/>
      <c r="L38" s="236">
        <f>položky!AT36-N38</f>
        <v>70</v>
      </c>
      <c r="M38" s="166"/>
      <c r="N38" s="236">
        <f>položky!CT36</f>
        <v>0</v>
      </c>
      <c r="O38" s="237"/>
      <c r="P38" s="238"/>
    </row>
    <row r="39" spans="1:16" ht="12.75" customHeight="1" thickBot="1" thickTop="1">
      <c r="A39" s="19" t="s">
        <v>181</v>
      </c>
      <c r="B39" s="150"/>
      <c r="C39" s="162"/>
      <c r="D39" s="241">
        <f>SUM(D40:D43)</f>
        <v>508</v>
      </c>
      <c r="E39" s="234"/>
      <c r="F39" s="241">
        <f>SUM(F40:F43)</f>
        <v>0</v>
      </c>
      <c r="G39" s="242"/>
      <c r="H39" s="241">
        <f>SUM(H40:H43)</f>
        <v>0</v>
      </c>
      <c r="I39" s="19" t="s">
        <v>181</v>
      </c>
      <c r="J39" s="150"/>
      <c r="K39" s="162"/>
      <c r="L39" s="241">
        <f>SUM(L40:L43)</f>
        <v>505</v>
      </c>
      <c r="M39" s="234"/>
      <c r="N39" s="241">
        <f>SUM(N40:N43)</f>
        <v>58</v>
      </c>
      <c r="O39" s="242"/>
      <c r="P39" s="241">
        <f>SUM(P40:P43)</f>
        <v>0</v>
      </c>
    </row>
    <row r="40" spans="1:16" ht="11.25" customHeight="1" thickTop="1">
      <c r="A40" s="14"/>
      <c r="B40" s="270" t="s">
        <v>182</v>
      </c>
      <c r="C40" s="158"/>
      <c r="D40" s="236">
        <f>položky!C38-F40</f>
        <v>0</v>
      </c>
      <c r="E40" s="166"/>
      <c r="F40" s="236">
        <f>položky!AL38</f>
        <v>0</v>
      </c>
      <c r="G40" s="237"/>
      <c r="H40" s="236"/>
      <c r="I40" s="14"/>
      <c r="J40" s="270" t="s">
        <v>182</v>
      </c>
      <c r="K40" s="158"/>
      <c r="L40" s="236">
        <f>položky!AT38-N40</f>
        <v>22</v>
      </c>
      <c r="M40" s="166"/>
      <c r="N40" s="236">
        <f>položky!CT38</f>
        <v>0</v>
      </c>
      <c r="O40" s="237"/>
      <c r="P40" s="236"/>
    </row>
    <row r="41" spans="1:16" ht="11.25" customHeight="1">
      <c r="A41" s="14"/>
      <c r="B41" s="270" t="s">
        <v>183</v>
      </c>
      <c r="C41" s="158"/>
      <c r="D41" s="236">
        <f>položky!C39-F41</f>
        <v>100</v>
      </c>
      <c r="E41" s="166"/>
      <c r="F41" s="236">
        <f>položky!AL39</f>
        <v>0</v>
      </c>
      <c r="G41" s="237"/>
      <c r="H41" s="238"/>
      <c r="I41" s="14"/>
      <c r="J41" s="270" t="s">
        <v>183</v>
      </c>
      <c r="K41" s="158"/>
      <c r="L41" s="236">
        <f>položky!AT39-N41</f>
        <v>100</v>
      </c>
      <c r="M41" s="166"/>
      <c r="N41" s="236">
        <f>položky!CT39</f>
        <v>0</v>
      </c>
      <c r="O41" s="237"/>
      <c r="P41" s="238"/>
    </row>
    <row r="42" spans="1:16" ht="11.25" customHeight="1">
      <c r="A42" s="14"/>
      <c r="B42" s="270" t="s">
        <v>556</v>
      </c>
      <c r="C42" s="158"/>
      <c r="D42" s="236">
        <f>položky!C40-F42</f>
        <v>0</v>
      </c>
      <c r="E42" s="166"/>
      <c r="F42" s="236">
        <f>položky!AL40</f>
        <v>0</v>
      </c>
      <c r="G42" s="237"/>
      <c r="H42" s="240"/>
      <c r="I42" s="14"/>
      <c r="J42" s="270" t="s">
        <v>556</v>
      </c>
      <c r="K42" s="158"/>
      <c r="L42" s="236">
        <f>položky!AT40-N42</f>
        <v>30</v>
      </c>
      <c r="M42" s="166"/>
      <c r="N42" s="236">
        <f>položky!CT40</f>
        <v>0</v>
      </c>
      <c r="O42" s="237"/>
      <c r="P42" s="240"/>
    </row>
    <row r="43" spans="1:16" ht="11.25" customHeight="1" thickBot="1">
      <c r="A43" s="14"/>
      <c r="B43" s="412" t="s">
        <v>187</v>
      </c>
      <c r="C43" s="158"/>
      <c r="D43" s="236">
        <f>položky!C41-F43</f>
        <v>408</v>
      </c>
      <c r="E43" s="166"/>
      <c r="F43" s="236">
        <f>položky!AL41</f>
        <v>0</v>
      </c>
      <c r="G43" s="237"/>
      <c r="H43" s="240"/>
      <c r="I43" s="14"/>
      <c r="J43" s="412" t="s">
        <v>187</v>
      </c>
      <c r="K43" s="158"/>
      <c r="L43" s="236">
        <f>položky!AT41-N43</f>
        <v>353</v>
      </c>
      <c r="M43" s="166"/>
      <c r="N43" s="236">
        <f>položky!CT41</f>
        <v>58</v>
      </c>
      <c r="O43" s="237"/>
      <c r="P43" s="240"/>
    </row>
    <row r="44" spans="1:16" ht="12.75" customHeight="1" thickBot="1" thickTop="1">
      <c r="A44" s="19" t="s">
        <v>185</v>
      </c>
      <c r="B44" s="107"/>
      <c r="C44" s="162"/>
      <c r="D44" s="241">
        <f>SUM(D45:D58)</f>
        <v>14159</v>
      </c>
      <c r="E44" s="243"/>
      <c r="F44" s="241">
        <f>SUM(F45:F58)</f>
        <v>868</v>
      </c>
      <c r="G44" s="242"/>
      <c r="H44" s="241">
        <f>SUM(H45:H55)</f>
        <v>1302</v>
      </c>
      <c r="I44" s="19" t="s">
        <v>185</v>
      </c>
      <c r="J44" s="107"/>
      <c r="K44" s="162"/>
      <c r="L44" s="241">
        <f>SUM(L45:L58)</f>
        <v>20232</v>
      </c>
      <c r="M44" s="243"/>
      <c r="N44" s="241">
        <f>SUM(N45:N58)</f>
        <v>3370</v>
      </c>
      <c r="O44" s="242"/>
      <c r="P44" s="241">
        <f>SUM(P45:P58)</f>
        <v>1493</v>
      </c>
    </row>
    <row r="45" spans="1:16" ht="12" customHeight="1" thickTop="1">
      <c r="A45" s="14"/>
      <c r="B45" s="270" t="s">
        <v>548</v>
      </c>
      <c r="C45" s="158"/>
      <c r="D45" s="236">
        <f>položky!C43-F45</f>
        <v>3838</v>
      </c>
      <c r="E45" s="244"/>
      <c r="F45" s="236">
        <f>položky!AL43</f>
        <v>0</v>
      </c>
      <c r="G45" s="237"/>
      <c r="H45" s="238"/>
      <c r="I45" s="14"/>
      <c r="J45" s="270" t="s">
        <v>548</v>
      </c>
      <c r="K45" s="158"/>
      <c r="L45" s="236">
        <f>položky!AT43-N45</f>
        <v>3838</v>
      </c>
      <c r="M45" s="244"/>
      <c r="N45" s="236">
        <f>položky!CT43+položky!CW43</f>
        <v>0</v>
      </c>
      <c r="O45" s="237"/>
      <c r="P45" s="238"/>
    </row>
    <row r="46" spans="1:16" ht="12" customHeight="1">
      <c r="A46" s="14"/>
      <c r="B46" s="270" t="s">
        <v>558</v>
      </c>
      <c r="C46" s="158"/>
      <c r="D46" s="236">
        <f>položky!C44-F46</f>
        <v>1025</v>
      </c>
      <c r="E46" s="244"/>
      <c r="F46" s="236">
        <f>položky!AL44</f>
        <v>0</v>
      </c>
      <c r="G46" s="245"/>
      <c r="H46" s="238"/>
      <c r="I46" s="14"/>
      <c r="J46" s="270" t="s">
        <v>558</v>
      </c>
      <c r="K46" s="158"/>
      <c r="L46" s="236">
        <f>položky!AT44-N46-P46</f>
        <v>1373</v>
      </c>
      <c r="M46" s="244"/>
      <c r="N46" s="236">
        <f>položky!CT44+položky!CW44</f>
        <v>0</v>
      </c>
      <c r="O46" s="245"/>
      <c r="P46" s="238">
        <f>položky!CY44</f>
        <v>361</v>
      </c>
    </row>
    <row r="47" spans="1:16" ht="12" customHeight="1">
      <c r="A47" s="14"/>
      <c r="B47" s="270" t="s">
        <v>557</v>
      </c>
      <c r="C47" s="158"/>
      <c r="D47" s="236">
        <f>položky!C45-F47</f>
        <v>301</v>
      </c>
      <c r="E47" s="244"/>
      <c r="F47" s="236">
        <f>příjmy!C122+příjmy!C76</f>
        <v>868</v>
      </c>
      <c r="G47" s="245"/>
      <c r="H47" s="238"/>
      <c r="I47" s="14"/>
      <c r="J47" s="270" t="s">
        <v>557</v>
      </c>
      <c r="K47" s="158"/>
      <c r="L47" s="236">
        <f>položky!AT45-N47-P47</f>
        <v>148</v>
      </c>
      <c r="M47" s="244"/>
      <c r="N47" s="236">
        <f>položky!CT45+položky!CW45</f>
        <v>0</v>
      </c>
      <c r="O47" s="245"/>
      <c r="P47" s="238">
        <f>položky!CY45</f>
        <v>0</v>
      </c>
    </row>
    <row r="48" spans="1:16" ht="12" customHeight="1">
      <c r="A48" s="14"/>
      <c r="B48" s="270" t="s">
        <v>221</v>
      </c>
      <c r="C48" s="158"/>
      <c r="D48" s="236">
        <f>položky!C46-F48</f>
        <v>450</v>
      </c>
      <c r="E48" s="244"/>
      <c r="F48" s="236">
        <f>položky!AL46</f>
        <v>0</v>
      </c>
      <c r="G48" s="237"/>
      <c r="H48" s="238"/>
      <c r="I48" s="14"/>
      <c r="J48" s="270" t="s">
        <v>221</v>
      </c>
      <c r="K48" s="158"/>
      <c r="L48" s="236">
        <f>položky!AT46-N48-P48</f>
        <v>3425</v>
      </c>
      <c r="M48" s="244"/>
      <c r="N48" s="236">
        <f>položky!CT46+položky!CW46</f>
        <v>650</v>
      </c>
      <c r="O48" s="237"/>
      <c r="P48" s="238">
        <f>položky!CY46</f>
        <v>0</v>
      </c>
    </row>
    <row r="49" spans="1:16" ht="12" customHeight="1">
      <c r="A49" s="14"/>
      <c r="B49" s="270" t="s">
        <v>545</v>
      </c>
      <c r="C49" s="158"/>
      <c r="D49" s="236">
        <f>položky!C47-F49</f>
        <v>1300</v>
      </c>
      <c r="E49" s="244"/>
      <c r="F49" s="236">
        <f>položky!AL47</f>
        <v>0</v>
      </c>
      <c r="G49" s="237"/>
      <c r="H49" s="238"/>
      <c r="I49" s="14"/>
      <c r="J49" s="270" t="s">
        <v>545</v>
      </c>
      <c r="K49" s="158"/>
      <c r="L49" s="236">
        <f>položky!AT47-N49-P49</f>
        <v>1902</v>
      </c>
      <c r="M49" s="244"/>
      <c r="N49" s="236">
        <f>položky!CT47+položky!CW47</f>
        <v>0</v>
      </c>
      <c r="O49" s="237"/>
      <c r="P49" s="238">
        <f>položky!CY47</f>
        <v>0</v>
      </c>
    </row>
    <row r="50" spans="1:16" ht="12" customHeight="1">
      <c r="A50" s="14"/>
      <c r="B50" s="270" t="s">
        <v>529</v>
      </c>
      <c r="C50" s="158"/>
      <c r="D50" s="236">
        <f>položky!C48-F50</f>
        <v>0</v>
      </c>
      <c r="E50" s="244"/>
      <c r="F50" s="236">
        <f>položky!AL48</f>
        <v>0</v>
      </c>
      <c r="G50" s="237"/>
      <c r="H50" s="238"/>
      <c r="I50" s="14"/>
      <c r="J50" s="270" t="s">
        <v>529</v>
      </c>
      <c r="K50" s="158"/>
      <c r="L50" s="236">
        <f>položky!AT48-N50-P50</f>
        <v>772</v>
      </c>
      <c r="M50" s="244"/>
      <c r="N50" s="236">
        <f>položky!CT48+položky!CW48</f>
        <v>70</v>
      </c>
      <c r="O50" s="237"/>
      <c r="P50" s="238">
        <f>položky!CY48</f>
        <v>0</v>
      </c>
    </row>
    <row r="51" spans="1:16" ht="12" customHeight="1">
      <c r="A51" s="14"/>
      <c r="B51" s="270" t="s">
        <v>532</v>
      </c>
      <c r="C51" s="158"/>
      <c r="D51" s="236">
        <f>položky!C49-F51</f>
        <v>35</v>
      </c>
      <c r="E51" s="244"/>
      <c r="F51" s="236">
        <f>položky!AL49</f>
        <v>0</v>
      </c>
      <c r="G51" s="245"/>
      <c r="H51" s="238"/>
      <c r="I51" s="14"/>
      <c r="J51" s="270" t="s">
        <v>532</v>
      </c>
      <c r="K51" s="158"/>
      <c r="L51" s="236">
        <f>položky!AT49-N51-P51</f>
        <v>168</v>
      </c>
      <c r="M51" s="244"/>
      <c r="N51" s="236">
        <f>položky!CT49+položky!CW49</f>
        <v>0</v>
      </c>
      <c r="O51" s="245"/>
      <c r="P51" s="238">
        <f>položky!CY49</f>
        <v>0</v>
      </c>
    </row>
    <row r="52" spans="1:16" ht="12" customHeight="1">
      <c r="A52" s="14"/>
      <c r="B52" s="270" t="s">
        <v>535</v>
      </c>
      <c r="C52" s="158"/>
      <c r="D52" s="236">
        <f>položky!C50-F52</f>
        <v>0</v>
      </c>
      <c r="E52" s="244"/>
      <c r="F52" s="236">
        <f>položky!AL50</f>
        <v>0</v>
      </c>
      <c r="G52" s="245"/>
      <c r="H52" s="238"/>
      <c r="I52" s="14"/>
      <c r="J52" s="270" t="s">
        <v>535</v>
      </c>
      <c r="K52" s="158"/>
      <c r="L52" s="236">
        <f>položky!AT50-N52-P52</f>
        <v>250</v>
      </c>
      <c r="M52" s="244"/>
      <c r="N52" s="236">
        <f>položky!CT50+položky!CW50</f>
        <v>200</v>
      </c>
      <c r="O52" s="245"/>
      <c r="P52" s="238">
        <f>položky!CY50</f>
        <v>0</v>
      </c>
    </row>
    <row r="53" spans="1:16" ht="12" customHeight="1">
      <c r="A53" s="14"/>
      <c r="B53" s="270" t="s">
        <v>559</v>
      </c>
      <c r="C53" s="158"/>
      <c r="D53" s="236">
        <f>položky!C51-F53</f>
        <v>0</v>
      </c>
      <c r="E53" s="244"/>
      <c r="F53" s="236">
        <f>položky!AL51</f>
        <v>0</v>
      </c>
      <c r="G53" s="245"/>
      <c r="H53" s="238"/>
      <c r="I53" s="14"/>
      <c r="J53" s="270" t="s">
        <v>559</v>
      </c>
      <c r="K53" s="158"/>
      <c r="L53" s="236">
        <f>položky!AT51-N53-P53</f>
        <v>105</v>
      </c>
      <c r="M53" s="244"/>
      <c r="N53" s="236">
        <f>položky!CT51+položky!CW51</f>
        <v>1800</v>
      </c>
      <c r="O53" s="245"/>
      <c r="P53" s="238">
        <f>položky!CY51</f>
        <v>0</v>
      </c>
    </row>
    <row r="54" spans="1:16" ht="12" customHeight="1">
      <c r="A54" s="14"/>
      <c r="B54" s="270" t="s">
        <v>531</v>
      </c>
      <c r="C54" s="158"/>
      <c r="D54" s="236">
        <f>položky!C52-F54-H54</f>
        <v>5367</v>
      </c>
      <c r="E54" s="244"/>
      <c r="F54" s="236">
        <f>položky!AL52</f>
        <v>0</v>
      </c>
      <c r="G54" s="245"/>
      <c r="H54" s="238">
        <f>akce!B23</f>
        <v>1302</v>
      </c>
      <c r="I54" s="14"/>
      <c r="J54" s="270" t="s">
        <v>531</v>
      </c>
      <c r="K54" s="158"/>
      <c r="L54" s="236">
        <f>položky!AT52-N54-P54</f>
        <v>5119</v>
      </c>
      <c r="M54" s="244"/>
      <c r="N54" s="236">
        <f>položky!CT52+položky!CW52</f>
        <v>0</v>
      </c>
      <c r="O54" s="245"/>
      <c r="P54" s="238">
        <f>položky!CY52</f>
        <v>1132</v>
      </c>
    </row>
    <row r="55" spans="1:16" ht="12" customHeight="1">
      <c r="A55" s="14"/>
      <c r="B55" s="270" t="s">
        <v>537</v>
      </c>
      <c r="C55" s="158"/>
      <c r="D55" s="236">
        <f>položky!C53-F55</f>
        <v>15</v>
      </c>
      <c r="E55" s="244"/>
      <c r="F55" s="236">
        <f>položky!AL53</f>
        <v>0</v>
      </c>
      <c r="G55" s="245"/>
      <c r="H55" s="238"/>
      <c r="I55" s="14"/>
      <c r="J55" s="270" t="s">
        <v>537</v>
      </c>
      <c r="K55" s="158"/>
      <c r="L55" s="236">
        <f>položky!AT53-N55-P55</f>
        <v>65</v>
      </c>
      <c r="M55" s="244"/>
      <c r="N55" s="236">
        <f>položky!CT53+položky!CW53</f>
        <v>0</v>
      </c>
      <c r="O55" s="245"/>
      <c r="P55" s="238">
        <f>položky!CY53</f>
        <v>0</v>
      </c>
    </row>
    <row r="56" spans="1:16" ht="12" customHeight="1">
      <c r="A56" s="14"/>
      <c r="B56" s="270" t="s">
        <v>546</v>
      </c>
      <c r="C56" s="158"/>
      <c r="D56" s="236">
        <f>položky!C54-F56</f>
        <v>28</v>
      </c>
      <c r="E56" s="166"/>
      <c r="F56" s="236">
        <f>položky!AL54</f>
        <v>0</v>
      </c>
      <c r="G56" s="237"/>
      <c r="H56" s="238"/>
      <c r="I56" s="14"/>
      <c r="J56" s="270" t="s">
        <v>546</v>
      </c>
      <c r="K56" s="158"/>
      <c r="L56" s="236">
        <f>položky!AT54-N56-P56</f>
        <v>637</v>
      </c>
      <c r="M56" s="166"/>
      <c r="N56" s="236">
        <f>položky!CT54+položky!CW54</f>
        <v>0</v>
      </c>
      <c r="O56" s="237"/>
      <c r="P56" s="238">
        <f>položky!CY54</f>
        <v>0</v>
      </c>
    </row>
    <row r="57" spans="1:16" ht="12" customHeight="1">
      <c r="A57" s="14"/>
      <c r="B57" s="270" t="s">
        <v>979</v>
      </c>
      <c r="C57" s="158"/>
      <c r="D57" s="236">
        <f>položky!C55-F57</f>
        <v>0</v>
      </c>
      <c r="E57" s="166"/>
      <c r="F57" s="236">
        <f>položky!AL55</f>
        <v>0</v>
      </c>
      <c r="G57" s="237"/>
      <c r="H57" s="236"/>
      <c r="I57" s="14"/>
      <c r="J57" s="270" t="s">
        <v>979</v>
      </c>
      <c r="K57" s="158"/>
      <c r="L57" s="236">
        <f>položky!AT55-N57-P57</f>
        <v>0</v>
      </c>
      <c r="M57" s="166"/>
      <c r="N57" s="236">
        <f>položky!CT55+položky!CW55</f>
        <v>650</v>
      </c>
      <c r="O57" s="237"/>
      <c r="P57" s="238">
        <f>položky!CY55</f>
        <v>0</v>
      </c>
    </row>
    <row r="58" spans="1:16" ht="12" customHeight="1" thickBot="1">
      <c r="A58" s="14"/>
      <c r="B58" s="270" t="s">
        <v>578</v>
      </c>
      <c r="C58" s="158"/>
      <c r="D58" s="236">
        <f>položky!C56-F58</f>
        <v>1800</v>
      </c>
      <c r="E58" s="166"/>
      <c r="F58" s="236">
        <f>položky!AL56</f>
        <v>0</v>
      </c>
      <c r="G58" s="245"/>
      <c r="H58" s="246"/>
      <c r="I58" s="14"/>
      <c r="J58" s="270" t="s">
        <v>578</v>
      </c>
      <c r="K58" s="158"/>
      <c r="L58" s="236">
        <f>položky!AT56-N58-P58</f>
        <v>2430</v>
      </c>
      <c r="M58" s="166"/>
      <c r="N58" s="236">
        <f>položky!CT56+položky!CW56</f>
        <v>0</v>
      </c>
      <c r="O58" s="245"/>
      <c r="P58" s="238">
        <f>položky!CY56</f>
        <v>0</v>
      </c>
    </row>
    <row r="59" spans="1:16" ht="12.75" customHeight="1" thickBot="1" thickTop="1">
      <c r="A59" s="19" t="s">
        <v>186</v>
      </c>
      <c r="B59" s="150"/>
      <c r="C59" s="162"/>
      <c r="D59" s="241">
        <f>SUM(D60:D60)</f>
        <v>0</v>
      </c>
      <c r="E59" s="234"/>
      <c r="F59" s="241">
        <f>SUM(F60:F60)</f>
        <v>0</v>
      </c>
      <c r="G59" s="242"/>
      <c r="H59" s="241">
        <f>SUM(H60:H60)</f>
        <v>0</v>
      </c>
      <c r="I59" s="19" t="s">
        <v>186</v>
      </c>
      <c r="J59" s="150"/>
      <c r="K59" s="162"/>
      <c r="L59" s="241">
        <f>SUM(L60:L60)</f>
        <v>0</v>
      </c>
      <c r="M59" s="234"/>
      <c r="N59" s="241">
        <f>SUM(N60:N60)</f>
        <v>1800</v>
      </c>
      <c r="O59" s="242"/>
      <c r="P59" s="241">
        <f>SUM(P60:P60)</f>
        <v>0</v>
      </c>
    </row>
    <row r="60" spans="1:16" ht="11.25" customHeight="1" thickBot="1" thickTop="1">
      <c r="A60" s="14"/>
      <c r="B60" s="270" t="s">
        <v>539</v>
      </c>
      <c r="C60" s="158"/>
      <c r="D60" s="236">
        <f>položky!C58-F60</f>
        <v>0</v>
      </c>
      <c r="E60" s="166"/>
      <c r="F60" s="236">
        <f>položky!AL58</f>
        <v>0</v>
      </c>
      <c r="G60" s="237"/>
      <c r="H60" s="240"/>
      <c r="I60" s="14"/>
      <c r="J60" s="270" t="s">
        <v>539</v>
      </c>
      <c r="K60" s="158"/>
      <c r="L60" s="236">
        <f>položky!AT58-N60</f>
        <v>0</v>
      </c>
      <c r="M60" s="166"/>
      <c r="N60" s="236">
        <f>položky!CT58+položky!CW58</f>
        <v>1800</v>
      </c>
      <c r="O60" s="237"/>
      <c r="P60" s="240"/>
    </row>
    <row r="61" spans="1:16" ht="12.75" customHeight="1" thickBot="1" thickTop="1">
      <c r="A61" s="19" t="s">
        <v>188</v>
      </c>
      <c r="B61" s="150"/>
      <c r="C61" s="162"/>
      <c r="D61" s="241">
        <f>SUM(D62:D65)</f>
        <v>17351</v>
      </c>
      <c r="E61" s="234"/>
      <c r="F61" s="241">
        <f>SUM(F62:F65)</f>
        <v>14477</v>
      </c>
      <c r="G61" s="242"/>
      <c r="H61" s="241">
        <f>SUM(H62:H65)</f>
        <v>0</v>
      </c>
      <c r="I61" s="19" t="s">
        <v>222</v>
      </c>
      <c r="J61" s="150"/>
      <c r="K61" s="162"/>
      <c r="L61" s="241">
        <f>SUM(L62:L65)</f>
        <v>1700</v>
      </c>
      <c r="M61" s="234"/>
      <c r="N61" s="241">
        <f>SUM(N62:N65)</f>
        <v>9185</v>
      </c>
      <c r="O61" s="242"/>
      <c r="P61" s="241">
        <f>SUM(P62:P65)</f>
        <v>0</v>
      </c>
    </row>
    <row r="62" spans="1:16" ht="12" customHeight="1" thickTop="1">
      <c r="A62" s="14"/>
      <c r="B62" s="270" t="s">
        <v>540</v>
      </c>
      <c r="C62" s="158"/>
      <c r="D62" s="236">
        <f>položky!C60-F62</f>
        <v>17041</v>
      </c>
      <c r="E62" s="166"/>
      <c r="F62" s="236">
        <f>položky!AL60</f>
        <v>0</v>
      </c>
      <c r="G62" s="237"/>
      <c r="H62" s="236"/>
      <c r="I62" s="14"/>
      <c r="J62" s="270" t="s">
        <v>540</v>
      </c>
      <c r="K62" s="158"/>
      <c r="L62" s="236">
        <f>položky!AT60-N62</f>
        <v>1660</v>
      </c>
      <c r="M62" s="166"/>
      <c r="N62" s="236">
        <f>položky!CT60+položky!CW60</f>
        <v>0</v>
      </c>
      <c r="O62" s="237"/>
      <c r="P62" s="236"/>
    </row>
    <row r="63" spans="1:16" ht="12" customHeight="1">
      <c r="A63" s="14"/>
      <c r="B63" s="270" t="s">
        <v>541</v>
      </c>
      <c r="C63" s="158"/>
      <c r="D63" s="236">
        <f>položky!C61-F63</f>
        <v>10</v>
      </c>
      <c r="E63" s="166"/>
      <c r="F63" s="236">
        <f>položky!AL61</f>
        <v>800</v>
      </c>
      <c r="G63" s="237"/>
      <c r="H63" s="238"/>
      <c r="I63" s="14"/>
      <c r="J63" s="270" t="s">
        <v>541</v>
      </c>
      <c r="K63" s="158"/>
      <c r="L63" s="236">
        <f>položky!AT61-N63</f>
        <v>0</v>
      </c>
      <c r="M63" s="166"/>
      <c r="N63" s="236">
        <f>položky!CT61+položky!CW61</f>
        <v>0</v>
      </c>
      <c r="O63" s="237"/>
      <c r="P63" s="238"/>
    </row>
    <row r="64" spans="1:16" ht="12" customHeight="1">
      <c r="A64" s="14"/>
      <c r="B64" s="270" t="s">
        <v>542</v>
      </c>
      <c r="C64" s="158"/>
      <c r="D64" s="236">
        <f>položky!C62-F64</f>
        <v>0</v>
      </c>
      <c r="E64" s="166"/>
      <c r="F64" s="236">
        <f>položky!AL62</f>
        <v>0</v>
      </c>
      <c r="G64" s="237"/>
      <c r="H64" s="238"/>
      <c r="I64" s="14"/>
      <c r="J64" s="270" t="s">
        <v>542</v>
      </c>
      <c r="K64" s="158"/>
      <c r="L64" s="236">
        <f>položky!AT62-N64</f>
        <v>0</v>
      </c>
      <c r="M64" s="166"/>
      <c r="N64" s="236">
        <f>položky!CT62+položky!CW62</f>
        <v>0</v>
      </c>
      <c r="O64" s="237"/>
      <c r="P64" s="238"/>
    </row>
    <row r="65" spans="1:16" ht="12" customHeight="1" thickBot="1">
      <c r="A65" s="21"/>
      <c r="B65" s="272" t="s">
        <v>994</v>
      </c>
      <c r="C65" s="158"/>
      <c r="D65" s="247">
        <f>položky!C63-F65</f>
        <v>300</v>
      </c>
      <c r="E65" s="166"/>
      <c r="F65" s="247">
        <f>akce!B15</f>
        <v>13677</v>
      </c>
      <c r="G65" s="237"/>
      <c r="H65" s="247"/>
      <c r="I65" s="21"/>
      <c r="J65" s="272" t="s">
        <v>560</v>
      </c>
      <c r="K65" s="158"/>
      <c r="L65" s="247">
        <f>akce!B44</f>
        <v>40</v>
      </c>
      <c r="M65" s="166"/>
      <c r="N65" s="247">
        <f>položky!CT63+položky!CW63</f>
        <v>9185</v>
      </c>
      <c r="O65" s="237"/>
      <c r="P65" s="247"/>
    </row>
    <row r="66" spans="3:11" ht="12.75">
      <c r="C66" s="89"/>
      <c r="E66" s="89"/>
      <c r="G66" s="89"/>
      <c r="K66" s="89"/>
    </row>
    <row r="67" spans="3:11" ht="12.75">
      <c r="C67" s="89"/>
      <c r="E67" s="89"/>
      <c r="G67" s="89"/>
      <c r="K67" s="89"/>
    </row>
    <row r="68" spans="3:11" ht="12.75">
      <c r="C68" s="89"/>
      <c r="E68" s="89"/>
      <c r="G68" s="89"/>
      <c r="K68" s="89"/>
    </row>
    <row r="69" spans="3:11" ht="12.75">
      <c r="C69" s="89"/>
      <c r="E69" s="89"/>
      <c r="G69" s="89"/>
      <c r="K69" s="89"/>
    </row>
    <row r="70" spans="3:11" ht="12.75">
      <c r="C70" s="89"/>
      <c r="E70" s="89"/>
      <c r="G70" s="89"/>
      <c r="K70" s="89"/>
    </row>
    <row r="71" spans="3:11" ht="12.75">
      <c r="C71" s="89"/>
      <c r="E71" s="89"/>
      <c r="G71" s="89"/>
      <c r="K71" s="89"/>
    </row>
    <row r="72" spans="3:11" ht="12.75">
      <c r="C72" s="89"/>
      <c r="E72" s="89"/>
      <c r="G72" s="89"/>
      <c r="K72" s="89"/>
    </row>
    <row r="73" spans="3:11" ht="12.75">
      <c r="C73" s="89"/>
      <c r="E73" s="89"/>
      <c r="G73" s="89"/>
      <c r="K73" s="89"/>
    </row>
    <row r="74" spans="3:11" ht="12.75">
      <c r="C74" s="89"/>
      <c r="E74" s="89"/>
      <c r="G74" s="89"/>
      <c r="K74" s="89"/>
    </row>
    <row r="75" spans="3:11" ht="12.75">
      <c r="C75" s="89"/>
      <c r="E75" s="89"/>
      <c r="G75" s="89"/>
      <c r="K75" s="89"/>
    </row>
    <row r="76" spans="3:11" ht="12.75">
      <c r="C76" s="89"/>
      <c r="E76" s="89"/>
      <c r="G76" s="89"/>
      <c r="K76" s="89"/>
    </row>
    <row r="77" spans="3:11" ht="12.75">
      <c r="C77" s="89"/>
      <c r="E77" s="89"/>
      <c r="G77" s="89"/>
      <c r="K77" s="89"/>
    </row>
    <row r="78" spans="3:11" ht="12.75">
      <c r="C78" s="89"/>
      <c r="E78" s="89"/>
      <c r="G78" s="89"/>
      <c r="K78" s="89"/>
    </row>
    <row r="79" spans="3:11" ht="12.75">
      <c r="C79" s="89"/>
      <c r="E79" s="89"/>
      <c r="G79" s="89"/>
      <c r="K79" s="89"/>
    </row>
    <row r="80" spans="3:11" ht="12.75">
      <c r="C80" s="89"/>
      <c r="E80" s="89"/>
      <c r="G80" s="89"/>
      <c r="K80" s="89"/>
    </row>
    <row r="81" spans="3:11" ht="12.75">
      <c r="C81" s="89"/>
      <c r="E81" s="89"/>
      <c r="G81" s="89"/>
      <c r="K81" s="89"/>
    </row>
    <row r="82" spans="3:11" ht="12.75">
      <c r="C82" s="89"/>
      <c r="E82" s="89"/>
      <c r="G82" s="89"/>
      <c r="K82" s="89"/>
    </row>
    <row r="83" spans="3:11" ht="12.75">
      <c r="C83" s="89"/>
      <c r="E83" s="89"/>
      <c r="G83" s="89"/>
      <c r="K83" s="89"/>
    </row>
    <row r="84" spans="3:11" ht="12.75">
      <c r="C84" s="89"/>
      <c r="E84" s="89"/>
      <c r="G84" s="89"/>
      <c r="K84" s="89"/>
    </row>
    <row r="85" spans="3:11" ht="12.75">
      <c r="C85" s="89"/>
      <c r="E85" s="89"/>
      <c r="G85" s="89"/>
      <c r="K85" s="89"/>
    </row>
    <row r="86" spans="5:11" ht="12.75">
      <c r="E86" s="89"/>
      <c r="G86" s="89"/>
      <c r="K86" s="89"/>
    </row>
    <row r="87" spans="7:11" ht="12.75">
      <c r="G87" s="89"/>
      <c r="K87" s="89"/>
    </row>
    <row r="88" spans="7:11" ht="12.75">
      <c r="G88" s="89"/>
      <c r="K88" s="89"/>
    </row>
    <row r="89" spans="7:11" ht="12.75">
      <c r="G89" s="89"/>
      <c r="K89" s="89"/>
    </row>
    <row r="90" spans="7:11" ht="12.75">
      <c r="G90" s="89"/>
      <c r="K90" s="89"/>
    </row>
    <row r="91" spans="7:11" ht="12.75">
      <c r="G91" s="89"/>
      <c r="K91" s="89"/>
    </row>
    <row r="92" spans="7:11" ht="12.75">
      <c r="G92" s="89"/>
      <c r="K92" s="89"/>
    </row>
    <row r="93" spans="7:11" ht="12.75">
      <c r="G93" s="89"/>
      <c r="K93" s="89"/>
    </row>
    <row r="94" ht="12.75">
      <c r="G94" s="89"/>
    </row>
    <row r="95" ht="12.75">
      <c r="G95" s="89"/>
    </row>
    <row r="96" ht="12.75">
      <c r="G96" s="89"/>
    </row>
    <row r="97" ht="12.75">
      <c r="G97" s="89"/>
    </row>
    <row r="98" ht="12.75">
      <c r="G98" s="89"/>
    </row>
    <row r="99" ht="12.75">
      <c r="G99" s="89"/>
    </row>
    <row r="100" ht="12.75">
      <c r="G100" s="89"/>
    </row>
    <row r="101" ht="12.75">
      <c r="G101" s="89"/>
    </row>
    <row r="102" ht="12.75">
      <c r="G102" s="89"/>
    </row>
    <row r="103" ht="12.75">
      <c r="G103" s="89"/>
    </row>
    <row r="104" ht="12.75">
      <c r="G104" s="89"/>
    </row>
    <row r="105" ht="12.75">
      <c r="G105" s="89"/>
    </row>
    <row r="106" ht="12.75">
      <c r="G106" s="89"/>
    </row>
    <row r="107" ht="12.75">
      <c r="G107" s="89"/>
    </row>
    <row r="108" ht="12.75">
      <c r="G108" s="89"/>
    </row>
    <row r="109" ht="12.75">
      <c r="G109" s="89"/>
    </row>
    <row r="110" ht="12.75">
      <c r="G110" s="89"/>
    </row>
    <row r="111" ht="12.75">
      <c r="G111" s="89"/>
    </row>
    <row r="112" ht="12.75">
      <c r="G112" s="89"/>
    </row>
    <row r="113" ht="12.75">
      <c r="G113" s="89"/>
    </row>
    <row r="114" ht="12.75">
      <c r="G114" s="89"/>
    </row>
    <row r="115" ht="12.75">
      <c r="G115" s="89"/>
    </row>
    <row r="116" ht="12.75">
      <c r="G116" s="89"/>
    </row>
    <row r="117" ht="12.75">
      <c r="G117" s="89"/>
    </row>
    <row r="118" ht="12.75">
      <c r="G118" s="89"/>
    </row>
    <row r="119" ht="12.75">
      <c r="G119" s="89"/>
    </row>
    <row r="120" ht="12.75">
      <c r="G120" s="89"/>
    </row>
    <row r="121" ht="12.75">
      <c r="G121" s="89"/>
    </row>
    <row r="122" ht="12.75">
      <c r="G122" s="89"/>
    </row>
    <row r="123" ht="12.75">
      <c r="G123" s="89"/>
    </row>
    <row r="124" ht="12.75">
      <c r="G124" s="89"/>
    </row>
    <row r="125" ht="12.75">
      <c r="G125" s="89"/>
    </row>
    <row r="126" ht="12.75">
      <c r="G126" s="89"/>
    </row>
    <row r="127" ht="12.75">
      <c r="G127" s="89"/>
    </row>
    <row r="128" ht="12.75">
      <c r="G128" s="89"/>
    </row>
    <row r="129" ht="12.75">
      <c r="G129" s="89"/>
    </row>
    <row r="130" ht="12.75">
      <c r="G130" s="89"/>
    </row>
    <row r="131" ht="12.75">
      <c r="G131" s="89"/>
    </row>
    <row r="132" ht="12.75">
      <c r="G132" s="89"/>
    </row>
    <row r="133" ht="12.75">
      <c r="G133" s="89"/>
    </row>
    <row r="134" ht="12.75">
      <c r="G134" s="89"/>
    </row>
    <row r="135" ht="12.75">
      <c r="G135" s="89"/>
    </row>
    <row r="136" ht="12.75">
      <c r="G136" s="89"/>
    </row>
    <row r="137" ht="12.75">
      <c r="G137" s="89"/>
    </row>
    <row r="138" ht="12.75">
      <c r="G138" s="89"/>
    </row>
  </sheetData>
  <printOptions horizontalCentered="1"/>
  <pageMargins left="0.8267716535433072" right="0.8661417322834646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7"/>
  <sheetViews>
    <sheetView workbookViewId="0" topLeftCell="A123">
      <selection activeCell="B130" sqref="B130"/>
    </sheetView>
  </sheetViews>
  <sheetFormatPr defaultColWidth="9.00390625" defaultRowHeight="12.75"/>
  <cols>
    <col min="1" max="1" width="15.75390625" style="0" customWidth="1"/>
    <col min="2" max="2" width="47.75390625" style="0" customWidth="1"/>
    <col min="3" max="4" width="12.75390625" style="0" customWidth="1"/>
  </cols>
  <sheetData>
    <row r="1" spans="1:2" ht="23.25">
      <c r="A1" s="531" t="s">
        <v>1012</v>
      </c>
      <c r="B1" s="532"/>
    </row>
    <row r="2" spans="1:2" ht="24" thickBot="1">
      <c r="A2" s="531" t="s">
        <v>1011</v>
      </c>
      <c r="B2" s="532"/>
    </row>
    <row r="3" spans="1:5" ht="18.75" thickBot="1">
      <c r="A3" s="461" t="s">
        <v>987</v>
      </c>
      <c r="B3" s="527" t="s">
        <v>223</v>
      </c>
      <c r="C3" s="528" t="s">
        <v>984</v>
      </c>
      <c r="D3" s="528" t="s">
        <v>985</v>
      </c>
      <c r="E3" s="528" t="s">
        <v>986</v>
      </c>
    </row>
    <row r="4" spans="1:5" ht="18.75" thickBot="1">
      <c r="A4" s="526"/>
      <c r="B4" s="529"/>
      <c r="C4" s="530" t="s">
        <v>586</v>
      </c>
      <c r="D4" s="530" t="s">
        <v>586</v>
      </c>
      <c r="E4" s="530" t="s">
        <v>983</v>
      </c>
    </row>
    <row r="5" spans="1:5" ht="14.25">
      <c r="A5" s="447" t="s">
        <v>831</v>
      </c>
      <c r="B5" s="448" t="s">
        <v>784</v>
      </c>
      <c r="C5" s="491">
        <v>25000</v>
      </c>
      <c r="D5" s="491">
        <v>0</v>
      </c>
      <c r="E5" s="509">
        <v>0</v>
      </c>
    </row>
    <row r="6" spans="1:5" ht="14.25">
      <c r="A6" s="449"/>
      <c r="B6" s="450" t="s">
        <v>785</v>
      </c>
      <c r="C6" s="492">
        <v>75000</v>
      </c>
      <c r="D6" s="492">
        <v>0</v>
      </c>
      <c r="E6" s="510">
        <v>0</v>
      </c>
    </row>
    <row r="7" spans="1:5" ht="14.25">
      <c r="A7" s="449"/>
      <c r="B7" s="451" t="s">
        <v>891</v>
      </c>
      <c r="C7" s="493">
        <v>22590</v>
      </c>
      <c r="D7" s="493">
        <v>0</v>
      </c>
      <c r="E7" s="511">
        <v>0</v>
      </c>
    </row>
    <row r="8" spans="1:5" ht="18">
      <c r="A8" s="452" t="s">
        <v>220</v>
      </c>
      <c r="B8" s="453"/>
      <c r="C8" s="494">
        <f>SUM(C5:C7)</f>
        <v>122590</v>
      </c>
      <c r="D8" s="494">
        <f>SUM(D5:D7)</f>
        <v>0</v>
      </c>
      <c r="E8" s="512"/>
    </row>
    <row r="9" spans="1:5" ht="12.75">
      <c r="A9" s="443"/>
      <c r="B9" s="5"/>
      <c r="C9" s="495"/>
      <c r="D9" s="495"/>
      <c r="E9" s="513"/>
    </row>
    <row r="10" spans="1:5" ht="15.75">
      <c r="A10" s="454" t="s">
        <v>832</v>
      </c>
      <c r="B10" s="455" t="s">
        <v>786</v>
      </c>
      <c r="C10" s="496">
        <v>43000</v>
      </c>
      <c r="D10" s="496">
        <v>43000</v>
      </c>
      <c r="E10" s="514">
        <v>5139</v>
      </c>
    </row>
    <row r="11" spans="1:5" ht="15.75">
      <c r="A11" s="454"/>
      <c r="B11" s="455" t="s">
        <v>787</v>
      </c>
      <c r="C11" s="496">
        <v>30000</v>
      </c>
      <c r="D11" s="496">
        <v>30000</v>
      </c>
      <c r="E11" s="514">
        <v>5137</v>
      </c>
    </row>
    <row r="12" spans="1:5" ht="15.75">
      <c r="A12" s="454"/>
      <c r="B12" s="455" t="s">
        <v>788</v>
      </c>
      <c r="C12" s="496">
        <v>14000</v>
      </c>
      <c r="D12" s="496">
        <v>14000</v>
      </c>
      <c r="E12" s="514">
        <v>5137</v>
      </c>
    </row>
    <row r="13" spans="1:5" ht="15.75">
      <c r="A13" s="454"/>
      <c r="B13" s="455" t="s">
        <v>789</v>
      </c>
      <c r="C13" s="496"/>
      <c r="D13" s="496">
        <v>0</v>
      </c>
      <c r="E13" s="514">
        <v>0</v>
      </c>
    </row>
    <row r="14" spans="1:5" ht="15.75">
      <c r="A14" s="454"/>
      <c r="B14" s="455" t="s">
        <v>790</v>
      </c>
      <c r="C14" s="496">
        <v>27000</v>
      </c>
      <c r="D14" s="496">
        <v>0</v>
      </c>
      <c r="E14" s="514">
        <v>0</v>
      </c>
    </row>
    <row r="15" spans="1:5" ht="15.75">
      <c r="A15" s="454"/>
      <c r="B15" s="455" t="s">
        <v>791</v>
      </c>
      <c r="C15" s="496">
        <v>6000</v>
      </c>
      <c r="D15" s="496">
        <v>0</v>
      </c>
      <c r="E15" s="514">
        <v>0</v>
      </c>
    </row>
    <row r="16" spans="1:5" ht="15.75">
      <c r="A16" s="454"/>
      <c r="B16" s="455" t="s">
        <v>792</v>
      </c>
      <c r="C16" s="496">
        <v>1500</v>
      </c>
      <c r="D16" s="496">
        <v>0</v>
      </c>
      <c r="E16" s="514">
        <v>0</v>
      </c>
    </row>
    <row r="17" spans="1:5" ht="15.75">
      <c r="A17" s="454"/>
      <c r="B17" s="455" t="s">
        <v>793</v>
      </c>
      <c r="C17" s="496">
        <v>2000</v>
      </c>
      <c r="D17" s="496">
        <v>0</v>
      </c>
      <c r="E17" s="514">
        <v>0</v>
      </c>
    </row>
    <row r="18" spans="1:5" ht="15.75">
      <c r="A18" s="454"/>
      <c r="B18" s="455" t="s">
        <v>794</v>
      </c>
      <c r="C18" s="496">
        <v>14000</v>
      </c>
      <c r="D18" s="496">
        <v>0</v>
      </c>
      <c r="E18" s="514">
        <v>0</v>
      </c>
    </row>
    <row r="19" spans="1:5" ht="15.75">
      <c r="A19" s="454"/>
      <c r="B19" s="455" t="s">
        <v>795</v>
      </c>
      <c r="C19" s="496">
        <v>5000</v>
      </c>
      <c r="D19" s="496">
        <v>0</v>
      </c>
      <c r="E19" s="514">
        <v>0</v>
      </c>
    </row>
    <row r="20" spans="1:5" ht="18">
      <c r="A20" s="452" t="s">
        <v>220</v>
      </c>
      <c r="B20" s="456"/>
      <c r="C20" s="494">
        <f>SUM(C10:C19)</f>
        <v>142500</v>
      </c>
      <c r="D20" s="494">
        <f>SUM(D10:D19)</f>
        <v>87000</v>
      </c>
      <c r="E20" s="512"/>
    </row>
    <row r="21" spans="1:5" ht="12.75">
      <c r="A21" s="443"/>
      <c r="B21" s="5"/>
      <c r="C21" s="495"/>
      <c r="D21" s="495"/>
      <c r="E21" s="513"/>
    </row>
    <row r="22" spans="1:5" ht="15.75">
      <c r="A22" s="454" t="s">
        <v>833</v>
      </c>
      <c r="B22" s="455" t="s">
        <v>796</v>
      </c>
      <c r="C22" s="496">
        <v>37000</v>
      </c>
      <c r="D22" s="496">
        <v>15000</v>
      </c>
      <c r="E22" s="514">
        <v>5139</v>
      </c>
    </row>
    <row r="23" spans="1:5" ht="15.75">
      <c r="A23" s="454"/>
      <c r="B23" s="455" t="s">
        <v>797</v>
      </c>
      <c r="C23" s="496">
        <v>16000</v>
      </c>
      <c r="D23" s="496">
        <v>16000</v>
      </c>
      <c r="E23" s="514">
        <v>5137</v>
      </c>
    </row>
    <row r="24" spans="1:5" ht="15.75">
      <c r="A24" s="454"/>
      <c r="B24" s="455" t="s">
        <v>798</v>
      </c>
      <c r="C24" s="496">
        <v>28000</v>
      </c>
      <c r="D24" s="496">
        <v>28000</v>
      </c>
      <c r="E24" s="514">
        <v>5139</v>
      </c>
    </row>
    <row r="25" spans="1:5" ht="15.75">
      <c r="A25" s="454"/>
      <c r="B25" s="455" t="s">
        <v>799</v>
      </c>
      <c r="C25" s="496">
        <v>28000</v>
      </c>
      <c r="D25" s="496">
        <v>0</v>
      </c>
      <c r="E25" s="514">
        <v>0</v>
      </c>
    </row>
    <row r="26" spans="1:5" ht="15.75">
      <c r="A26" s="454"/>
      <c r="B26" s="455" t="s">
        <v>800</v>
      </c>
      <c r="C26" s="496"/>
      <c r="D26" s="496">
        <v>0</v>
      </c>
      <c r="E26" s="514">
        <v>0</v>
      </c>
    </row>
    <row r="27" spans="1:5" ht="15.75">
      <c r="A27" s="454"/>
      <c r="B27" s="455" t="s">
        <v>803</v>
      </c>
      <c r="C27" s="496">
        <v>3800</v>
      </c>
      <c r="D27" s="496">
        <v>0</v>
      </c>
      <c r="E27" s="514">
        <v>0</v>
      </c>
    </row>
    <row r="28" spans="1:5" ht="15.75">
      <c r="A28" s="454"/>
      <c r="B28" s="455" t="s">
        <v>804</v>
      </c>
      <c r="C28" s="496">
        <v>9200</v>
      </c>
      <c r="D28" s="496">
        <v>0</v>
      </c>
      <c r="E28" s="514">
        <v>0</v>
      </c>
    </row>
    <row r="29" spans="1:5" ht="15.75">
      <c r="A29" s="454"/>
      <c r="B29" s="455" t="s">
        <v>805</v>
      </c>
      <c r="C29" s="496"/>
      <c r="D29" s="496">
        <v>0</v>
      </c>
      <c r="E29" s="514">
        <v>0</v>
      </c>
    </row>
    <row r="30" spans="1:5" ht="15.75">
      <c r="A30" s="454"/>
      <c r="B30" s="455" t="s">
        <v>806</v>
      </c>
      <c r="C30" s="496">
        <v>9200</v>
      </c>
      <c r="D30" s="496">
        <v>0</v>
      </c>
      <c r="E30" s="514">
        <v>0</v>
      </c>
    </row>
    <row r="31" spans="1:5" ht="15.75">
      <c r="A31" s="454"/>
      <c r="B31" s="455" t="s">
        <v>807</v>
      </c>
      <c r="C31" s="496">
        <v>2800</v>
      </c>
      <c r="D31" s="496">
        <v>0</v>
      </c>
      <c r="E31" s="514">
        <v>0</v>
      </c>
    </row>
    <row r="32" spans="1:5" ht="15.75">
      <c r="A32" s="454"/>
      <c r="B32" s="455" t="s">
        <v>808</v>
      </c>
      <c r="C32" s="496">
        <v>25000</v>
      </c>
      <c r="D32" s="496">
        <v>0</v>
      </c>
      <c r="E32" s="514">
        <v>0</v>
      </c>
    </row>
    <row r="33" spans="1:5" ht="15.75">
      <c r="A33" s="454"/>
      <c r="B33" s="455" t="s">
        <v>809</v>
      </c>
      <c r="C33" s="496">
        <v>10000</v>
      </c>
      <c r="D33" s="496">
        <v>0</v>
      </c>
      <c r="E33" s="514">
        <v>0</v>
      </c>
    </row>
    <row r="34" spans="1:5" ht="15.75">
      <c r="A34" s="454"/>
      <c r="B34" s="455" t="s">
        <v>801</v>
      </c>
      <c r="C34" s="496">
        <v>25000</v>
      </c>
      <c r="D34" s="496">
        <v>0</v>
      </c>
      <c r="E34" s="514">
        <v>0</v>
      </c>
    </row>
    <row r="35" spans="1:5" ht="15.75">
      <c r="A35" s="454"/>
      <c r="B35" s="455" t="s">
        <v>802</v>
      </c>
      <c r="C35" s="496">
        <v>20000</v>
      </c>
      <c r="D35" s="496">
        <v>0</v>
      </c>
      <c r="E35" s="514">
        <v>0</v>
      </c>
    </row>
    <row r="36" spans="1:5" ht="18.75">
      <c r="A36" s="452" t="s">
        <v>220</v>
      </c>
      <c r="B36" s="456"/>
      <c r="C36" s="494">
        <f>SUM(C22:C35)</f>
        <v>214000</v>
      </c>
      <c r="D36" s="494">
        <f>SUM(D22:D35)</f>
        <v>59000</v>
      </c>
      <c r="E36" s="512"/>
    </row>
    <row r="37" spans="1:5" ht="12.75">
      <c r="A37" s="443"/>
      <c r="B37" s="508"/>
      <c r="C37" s="497"/>
      <c r="D37" s="497"/>
      <c r="E37" s="515"/>
    </row>
    <row r="38" spans="1:5" ht="15.75">
      <c r="A38" s="454" t="s">
        <v>834</v>
      </c>
      <c r="B38" s="455" t="s">
        <v>810</v>
      </c>
      <c r="C38" s="496">
        <v>95625</v>
      </c>
      <c r="D38" s="496">
        <v>95625</v>
      </c>
      <c r="E38" s="514">
        <v>5137</v>
      </c>
    </row>
    <row r="39" spans="1:5" ht="15.75">
      <c r="A39" s="454"/>
      <c r="B39" s="455" t="s">
        <v>811</v>
      </c>
      <c r="C39" s="496">
        <v>54300</v>
      </c>
      <c r="D39" s="496">
        <v>54300</v>
      </c>
      <c r="E39" s="514">
        <v>5137</v>
      </c>
    </row>
    <row r="40" spans="1:5" ht="15.75">
      <c r="A40" s="454"/>
      <c r="B40" s="455" t="s">
        <v>812</v>
      </c>
      <c r="C40" s="498"/>
      <c r="D40" s="498"/>
      <c r="E40" s="516"/>
    </row>
    <row r="41" spans="1:5" ht="15.75">
      <c r="A41" s="454"/>
      <c r="B41" s="455" t="s">
        <v>813</v>
      </c>
      <c r="C41" s="496">
        <v>20000</v>
      </c>
      <c r="D41" s="496">
        <v>0</v>
      </c>
      <c r="E41" s="514">
        <v>0</v>
      </c>
    </row>
    <row r="42" spans="1:5" ht="15.75">
      <c r="A42" s="454"/>
      <c r="B42" s="455" t="s">
        <v>814</v>
      </c>
      <c r="C42" s="496">
        <v>5000</v>
      </c>
      <c r="D42" s="496">
        <v>0</v>
      </c>
      <c r="E42" s="514">
        <v>0</v>
      </c>
    </row>
    <row r="43" spans="1:5" ht="15.75">
      <c r="A43" s="454"/>
      <c r="B43" s="455" t="s">
        <v>815</v>
      </c>
      <c r="C43" s="496">
        <v>3000</v>
      </c>
      <c r="D43" s="496">
        <v>0</v>
      </c>
      <c r="E43" s="514">
        <v>0</v>
      </c>
    </row>
    <row r="44" spans="1:5" ht="15.75">
      <c r="A44" s="454"/>
      <c r="B44" s="455" t="s">
        <v>816</v>
      </c>
      <c r="C44" s="496">
        <v>6000</v>
      </c>
      <c r="D44" s="496">
        <v>6000</v>
      </c>
      <c r="E44" s="514">
        <v>5137</v>
      </c>
    </row>
    <row r="45" spans="1:5" ht="15.75">
      <c r="A45" s="454"/>
      <c r="B45" s="455" t="s">
        <v>817</v>
      </c>
      <c r="C45" s="496">
        <v>50000</v>
      </c>
      <c r="D45" s="496">
        <v>0</v>
      </c>
      <c r="E45" s="514">
        <v>0</v>
      </c>
    </row>
    <row r="46" spans="1:5" ht="15.75">
      <c r="A46" s="454"/>
      <c r="B46" s="455" t="s">
        <v>818</v>
      </c>
      <c r="C46" s="496">
        <v>250000</v>
      </c>
      <c r="D46" s="496">
        <v>80000</v>
      </c>
      <c r="E46" s="514">
        <v>5137</v>
      </c>
    </row>
    <row r="47" spans="1:5" ht="15.75">
      <c r="A47" s="457"/>
      <c r="B47" s="458" t="s">
        <v>819</v>
      </c>
      <c r="C47" s="499">
        <v>31000</v>
      </c>
      <c r="D47" s="499">
        <v>31000</v>
      </c>
      <c r="E47" s="517">
        <v>5139</v>
      </c>
    </row>
    <row r="48" spans="1:5" ht="15.75">
      <c r="A48" s="457"/>
      <c r="B48" s="458" t="s">
        <v>820</v>
      </c>
      <c r="C48" s="499">
        <v>40000</v>
      </c>
      <c r="D48" s="499">
        <v>0</v>
      </c>
      <c r="E48" s="517">
        <v>0</v>
      </c>
    </row>
    <row r="49" spans="1:5" ht="15.75">
      <c r="A49" s="457"/>
      <c r="B49" s="458" t="s">
        <v>821</v>
      </c>
      <c r="C49" s="499">
        <v>25000</v>
      </c>
      <c r="D49" s="499">
        <v>25000</v>
      </c>
      <c r="E49" s="517">
        <v>5139</v>
      </c>
    </row>
    <row r="50" spans="1:5" ht="15.75">
      <c r="A50" s="457"/>
      <c r="B50" s="458" t="s">
        <v>822</v>
      </c>
      <c r="C50" s="499">
        <v>200000</v>
      </c>
      <c r="D50" s="499">
        <v>0</v>
      </c>
      <c r="E50" s="517">
        <v>0</v>
      </c>
    </row>
    <row r="51" spans="1:5" ht="15.75">
      <c r="A51" s="457"/>
      <c r="B51" s="458" t="s">
        <v>823</v>
      </c>
      <c r="C51" s="499">
        <v>80000</v>
      </c>
      <c r="D51" s="499">
        <v>0</v>
      </c>
      <c r="E51" s="517">
        <v>0</v>
      </c>
    </row>
    <row r="52" spans="1:5" ht="18.75">
      <c r="A52" s="452" t="s">
        <v>220</v>
      </c>
      <c r="B52" s="456"/>
      <c r="C52" s="494">
        <f>SUM(C38:C51)</f>
        <v>859925</v>
      </c>
      <c r="D52" s="494">
        <f>SUM(D38:D51)</f>
        <v>291925</v>
      </c>
      <c r="E52" s="512"/>
    </row>
    <row r="53" spans="1:5" ht="12.75">
      <c r="A53" s="464"/>
      <c r="B53" s="465"/>
      <c r="C53" s="500"/>
      <c r="D53" s="500"/>
      <c r="E53" s="518"/>
    </row>
    <row r="54" spans="1:5" ht="15.75">
      <c r="A54" s="462" t="s">
        <v>835</v>
      </c>
      <c r="B54" s="463" t="s">
        <v>824</v>
      </c>
      <c r="C54" s="501">
        <v>3000</v>
      </c>
      <c r="D54" s="501">
        <v>0</v>
      </c>
      <c r="E54" s="519">
        <v>0</v>
      </c>
    </row>
    <row r="55" spans="1:5" ht="15.75">
      <c r="A55" s="457"/>
      <c r="B55" s="458" t="s">
        <v>825</v>
      </c>
      <c r="C55" s="499">
        <v>19000</v>
      </c>
      <c r="D55" s="499">
        <v>0</v>
      </c>
      <c r="E55" s="517">
        <v>0</v>
      </c>
    </row>
    <row r="56" spans="1:5" ht="15.75">
      <c r="A56" s="457"/>
      <c r="B56" s="458" t="s">
        <v>826</v>
      </c>
      <c r="C56" s="499">
        <v>8000</v>
      </c>
      <c r="D56" s="499">
        <v>0</v>
      </c>
      <c r="E56" s="517">
        <v>0</v>
      </c>
    </row>
    <row r="57" spans="1:5" ht="15.75">
      <c r="A57" s="457"/>
      <c r="B57" s="458" t="s">
        <v>827</v>
      </c>
      <c r="C57" s="499">
        <v>50000</v>
      </c>
      <c r="D57" s="499">
        <v>50000</v>
      </c>
      <c r="E57" s="517">
        <v>6122</v>
      </c>
    </row>
    <row r="58" spans="1:5" ht="15.75">
      <c r="A58" s="454"/>
      <c r="B58" s="455" t="s">
        <v>828</v>
      </c>
      <c r="C58" s="496">
        <v>17000</v>
      </c>
      <c r="D58" s="496">
        <v>17000</v>
      </c>
      <c r="E58" s="514">
        <v>5139</v>
      </c>
    </row>
    <row r="59" spans="1:5" ht="18.75">
      <c r="A59" s="452" t="s">
        <v>220</v>
      </c>
      <c r="B59" s="456"/>
      <c r="C59" s="494">
        <f>SUM(C54:C58)</f>
        <v>97000</v>
      </c>
      <c r="D59" s="494">
        <f>SUM(D54:D58)</f>
        <v>67000</v>
      </c>
      <c r="E59" s="512"/>
    </row>
    <row r="60" spans="1:5" ht="12.75">
      <c r="A60" s="443"/>
      <c r="B60" s="5"/>
      <c r="C60" s="502"/>
      <c r="D60" s="502"/>
      <c r="E60" s="520"/>
    </row>
    <row r="61" spans="1:5" ht="15.75">
      <c r="A61" s="457" t="s">
        <v>829</v>
      </c>
      <c r="B61" s="458" t="s">
        <v>830</v>
      </c>
      <c r="C61" s="499">
        <v>5000</v>
      </c>
      <c r="D61" s="499">
        <v>5000</v>
      </c>
      <c r="E61" s="517">
        <v>5169</v>
      </c>
    </row>
    <row r="62" spans="1:5" ht="18.75">
      <c r="A62" s="452" t="s">
        <v>220</v>
      </c>
      <c r="B62" s="456"/>
      <c r="C62" s="494">
        <f>SUM(C61)</f>
        <v>5000</v>
      </c>
      <c r="D62" s="494">
        <f>SUM(D61)</f>
        <v>5000</v>
      </c>
      <c r="E62" s="512"/>
    </row>
    <row r="63" spans="1:5" ht="12.75">
      <c r="A63" s="444"/>
      <c r="B63" s="153"/>
      <c r="C63" s="503"/>
      <c r="D63" s="503"/>
      <c r="E63" s="521"/>
    </row>
    <row r="64" spans="1:5" ht="12.75">
      <c r="A64" s="444"/>
      <c r="B64" s="153"/>
      <c r="C64" s="503"/>
      <c r="D64" s="503"/>
      <c r="E64" s="521"/>
    </row>
    <row r="65" spans="1:5" ht="15.75">
      <c r="A65" s="457" t="s">
        <v>851</v>
      </c>
      <c r="B65" s="458" t="s">
        <v>852</v>
      </c>
      <c r="C65" s="504"/>
      <c r="D65" s="504"/>
      <c r="E65" s="522"/>
    </row>
    <row r="66" spans="1:5" ht="15.75">
      <c r="A66" s="457"/>
      <c r="B66" s="458" t="s">
        <v>853</v>
      </c>
      <c r="C66" s="499">
        <v>35000</v>
      </c>
      <c r="D66" s="499">
        <v>14000</v>
      </c>
      <c r="E66" s="517">
        <v>5132</v>
      </c>
    </row>
    <row r="67" spans="1:5" ht="15.75">
      <c r="A67" s="457"/>
      <c r="B67" s="458" t="s">
        <v>854</v>
      </c>
      <c r="C67" s="499">
        <v>40000</v>
      </c>
      <c r="D67" s="499">
        <v>16000</v>
      </c>
      <c r="E67" s="517">
        <v>5132</v>
      </c>
    </row>
    <row r="68" spans="1:5" ht="15.75">
      <c r="A68" s="457"/>
      <c r="B68" s="458" t="s">
        <v>855</v>
      </c>
      <c r="C68" s="499">
        <v>35000</v>
      </c>
      <c r="D68" s="499">
        <v>14000</v>
      </c>
      <c r="E68" s="517">
        <v>5132</v>
      </c>
    </row>
    <row r="69" spans="1:5" ht="15.75">
      <c r="A69" s="457"/>
      <c r="B69" s="458" t="s">
        <v>856</v>
      </c>
      <c r="C69" s="499">
        <v>2000</v>
      </c>
      <c r="D69" s="499">
        <v>1000</v>
      </c>
      <c r="E69" s="517">
        <v>5132</v>
      </c>
    </row>
    <row r="70" spans="1:5" ht="15.75">
      <c r="A70" s="457"/>
      <c r="B70" s="458" t="s">
        <v>857</v>
      </c>
      <c r="C70" s="499">
        <v>20000</v>
      </c>
      <c r="D70" s="499">
        <v>10000</v>
      </c>
      <c r="E70" s="517">
        <v>5132</v>
      </c>
    </row>
    <row r="71" spans="1:5" ht="15.75">
      <c r="A71" s="457"/>
      <c r="B71" s="458" t="s">
        <v>858</v>
      </c>
      <c r="C71" s="499">
        <v>4500</v>
      </c>
      <c r="D71" s="499">
        <v>4500</v>
      </c>
      <c r="E71" s="517">
        <v>5132</v>
      </c>
    </row>
    <row r="72" spans="1:5" ht="15.75">
      <c r="A72" s="457"/>
      <c r="B72" s="458" t="s">
        <v>859</v>
      </c>
      <c r="C72" s="499">
        <v>10000</v>
      </c>
      <c r="D72" s="499">
        <v>10000</v>
      </c>
      <c r="E72" s="517">
        <v>5139</v>
      </c>
    </row>
    <row r="73" spans="1:5" ht="15.75">
      <c r="A73" s="457"/>
      <c r="B73" s="458" t="s">
        <v>860</v>
      </c>
      <c r="C73" s="499">
        <v>3000</v>
      </c>
      <c r="D73" s="499">
        <v>3000</v>
      </c>
      <c r="E73" s="517">
        <v>5139</v>
      </c>
    </row>
    <row r="74" spans="1:5" ht="15.75">
      <c r="A74" s="457"/>
      <c r="B74" s="458" t="s">
        <v>861</v>
      </c>
      <c r="C74" s="499">
        <v>5000</v>
      </c>
      <c r="D74" s="499">
        <v>2000</v>
      </c>
      <c r="E74" s="517">
        <v>5139</v>
      </c>
    </row>
    <row r="75" spans="1:5" ht="15.75">
      <c r="A75" s="457"/>
      <c r="B75" s="458" t="s">
        <v>862</v>
      </c>
      <c r="C75" s="499">
        <v>15000</v>
      </c>
      <c r="D75" s="499">
        <v>15000</v>
      </c>
      <c r="E75" s="517">
        <v>5139</v>
      </c>
    </row>
    <row r="76" spans="1:5" ht="15.75">
      <c r="A76" s="457"/>
      <c r="B76" s="458" t="s">
        <v>863</v>
      </c>
      <c r="C76" s="499">
        <v>2000</v>
      </c>
      <c r="D76" s="499">
        <v>2000</v>
      </c>
      <c r="E76" s="517">
        <v>5139</v>
      </c>
    </row>
    <row r="77" spans="1:5" ht="15.75">
      <c r="A77" s="457"/>
      <c r="B77" s="458" t="s">
        <v>864</v>
      </c>
      <c r="C77" s="499">
        <v>1000</v>
      </c>
      <c r="D77" s="499">
        <v>1000</v>
      </c>
      <c r="E77" s="517">
        <v>5139</v>
      </c>
    </row>
    <row r="78" spans="1:5" ht="15.75">
      <c r="A78" s="457"/>
      <c r="B78" s="458" t="s">
        <v>865</v>
      </c>
      <c r="C78" s="499">
        <v>7000</v>
      </c>
      <c r="D78" s="499">
        <v>7000</v>
      </c>
      <c r="E78" s="517">
        <v>5139</v>
      </c>
    </row>
    <row r="79" spans="1:5" ht="15.75">
      <c r="A79" s="457"/>
      <c r="B79" s="458" t="s">
        <v>866</v>
      </c>
      <c r="C79" s="499">
        <v>25000</v>
      </c>
      <c r="D79" s="499">
        <v>0</v>
      </c>
      <c r="E79" s="517">
        <v>0</v>
      </c>
    </row>
    <row r="80" spans="1:5" ht="15.75">
      <c r="A80" s="457"/>
      <c r="B80" s="458" t="s">
        <v>867</v>
      </c>
      <c r="C80" s="499">
        <v>2000</v>
      </c>
      <c r="D80" s="499">
        <v>2000</v>
      </c>
      <c r="E80" s="517">
        <v>5162</v>
      </c>
    </row>
    <row r="81" spans="1:5" ht="15.75">
      <c r="A81" s="457"/>
      <c r="B81" s="458" t="s">
        <v>868</v>
      </c>
      <c r="C81" s="499">
        <v>12000</v>
      </c>
      <c r="D81" s="499">
        <v>12000</v>
      </c>
      <c r="E81" s="517">
        <v>5169</v>
      </c>
    </row>
    <row r="82" spans="1:5" ht="18.75">
      <c r="A82" s="452" t="s">
        <v>220</v>
      </c>
      <c r="B82" s="456"/>
      <c r="C82" s="494">
        <f>SUM(C66:C81)</f>
        <v>218500</v>
      </c>
      <c r="D82" s="494">
        <f>SUM(D66:D81)</f>
        <v>113500</v>
      </c>
      <c r="E82" s="512"/>
    </row>
    <row r="83" spans="1:5" ht="12.75">
      <c r="A83" s="444"/>
      <c r="B83" s="153"/>
      <c r="C83" s="503"/>
      <c r="D83" s="503"/>
      <c r="E83" s="521"/>
    </row>
    <row r="84" spans="1:5" ht="15.75">
      <c r="A84" s="457" t="s">
        <v>836</v>
      </c>
      <c r="B84" s="458" t="s">
        <v>837</v>
      </c>
      <c r="C84" s="499">
        <v>60000</v>
      </c>
      <c r="D84" s="499">
        <v>60000</v>
      </c>
      <c r="E84" s="517">
        <v>5137</v>
      </c>
    </row>
    <row r="85" spans="1:5" ht="15.75">
      <c r="A85" s="457"/>
      <c r="B85" s="458" t="s">
        <v>842</v>
      </c>
      <c r="C85" s="499">
        <v>40000</v>
      </c>
      <c r="D85" s="499">
        <v>40000</v>
      </c>
      <c r="E85" s="517">
        <v>5137</v>
      </c>
    </row>
    <row r="86" spans="1:5" ht="15.75">
      <c r="A86" s="457"/>
      <c r="B86" s="458" t="s">
        <v>838</v>
      </c>
      <c r="C86" s="499">
        <v>20000</v>
      </c>
      <c r="D86" s="499">
        <v>20000</v>
      </c>
      <c r="E86" s="517">
        <v>5137</v>
      </c>
    </row>
    <row r="87" spans="1:5" ht="15.75">
      <c r="A87" s="457"/>
      <c r="B87" s="458" t="s">
        <v>839</v>
      </c>
      <c r="C87" s="499">
        <v>30000</v>
      </c>
      <c r="D87" s="499">
        <v>30000</v>
      </c>
      <c r="E87" s="517">
        <v>5137</v>
      </c>
    </row>
    <row r="88" spans="1:5" ht="18.75">
      <c r="A88" s="452" t="s">
        <v>220</v>
      </c>
      <c r="B88" s="456"/>
      <c r="C88" s="494">
        <f>SUM(C84:C87)</f>
        <v>150000</v>
      </c>
      <c r="D88" s="494">
        <f>SUM(D84:D87)</f>
        <v>150000</v>
      </c>
      <c r="E88" s="512"/>
    </row>
    <row r="89" spans="1:5" ht="12.75">
      <c r="A89" s="444"/>
      <c r="B89" s="153"/>
      <c r="C89" s="503"/>
      <c r="D89" s="503"/>
      <c r="E89" s="521"/>
    </row>
    <row r="90" spans="1:5" ht="15.75">
      <c r="A90" s="457" t="s">
        <v>840</v>
      </c>
      <c r="B90" s="458" t="s">
        <v>841</v>
      </c>
      <c r="C90" s="499">
        <v>25000</v>
      </c>
      <c r="D90" s="499">
        <v>0</v>
      </c>
      <c r="E90" s="517">
        <v>0</v>
      </c>
    </row>
    <row r="91" spans="1:5" ht="15.75">
      <c r="A91" s="457"/>
      <c r="B91" s="458" t="s">
        <v>892</v>
      </c>
      <c r="C91" s="499">
        <v>35000</v>
      </c>
      <c r="D91" s="499">
        <v>0</v>
      </c>
      <c r="E91" s="517">
        <v>0</v>
      </c>
    </row>
    <row r="92" spans="1:5" ht="15.75">
      <c r="A92" s="457"/>
      <c r="B92" s="458" t="s">
        <v>794</v>
      </c>
      <c r="C92" s="499">
        <v>30000</v>
      </c>
      <c r="D92" s="499">
        <v>0</v>
      </c>
      <c r="E92" s="517">
        <v>0</v>
      </c>
    </row>
    <row r="93" spans="1:5" ht="15.75">
      <c r="A93" s="457"/>
      <c r="B93" s="458" t="s">
        <v>843</v>
      </c>
      <c r="C93" s="499">
        <v>1500</v>
      </c>
      <c r="D93" s="499">
        <v>0</v>
      </c>
      <c r="E93" s="517">
        <v>0</v>
      </c>
    </row>
    <row r="94" spans="1:5" ht="15.75">
      <c r="A94" s="457"/>
      <c r="B94" s="458" t="s">
        <v>894</v>
      </c>
      <c r="C94" s="499"/>
      <c r="D94" s="499">
        <v>0</v>
      </c>
      <c r="E94" s="517">
        <v>0</v>
      </c>
    </row>
    <row r="95" spans="1:5" ht="18.75">
      <c r="A95" s="452" t="s">
        <v>220</v>
      </c>
      <c r="B95" s="456"/>
      <c r="C95" s="494">
        <f>SUM(C90:C94)</f>
        <v>91500</v>
      </c>
      <c r="D95" s="494">
        <f>SUM(D90:D94)</f>
        <v>0</v>
      </c>
      <c r="E95" s="512"/>
    </row>
    <row r="96" spans="1:5" ht="12.75">
      <c r="A96" s="444"/>
      <c r="B96" s="153"/>
      <c r="C96" s="503"/>
      <c r="D96" s="503"/>
      <c r="E96" s="521"/>
    </row>
    <row r="97" spans="1:5" ht="15.75">
      <c r="A97" s="457" t="s">
        <v>844</v>
      </c>
      <c r="B97" s="458" t="s">
        <v>845</v>
      </c>
      <c r="C97" s="499">
        <v>15000</v>
      </c>
      <c r="D97" s="499">
        <v>15000</v>
      </c>
      <c r="E97" s="517">
        <v>5169</v>
      </c>
    </row>
    <row r="98" spans="1:5" ht="18.75">
      <c r="A98" s="452" t="s">
        <v>220</v>
      </c>
      <c r="B98" s="456"/>
      <c r="C98" s="494">
        <f>SUM(C97)</f>
        <v>15000</v>
      </c>
      <c r="D98" s="494">
        <f>SUM(D97)</f>
        <v>15000</v>
      </c>
      <c r="E98" s="512"/>
    </row>
    <row r="99" spans="1:5" ht="12.75">
      <c r="A99" s="444"/>
      <c r="B99" s="153"/>
      <c r="C99" s="503"/>
      <c r="D99" s="503"/>
      <c r="E99" s="521"/>
    </row>
    <row r="100" spans="1:5" ht="15.75">
      <c r="A100" s="457" t="s">
        <v>846</v>
      </c>
      <c r="B100" s="458" t="s">
        <v>847</v>
      </c>
      <c r="C100" s="499">
        <v>15000</v>
      </c>
      <c r="D100" s="499">
        <v>15000</v>
      </c>
      <c r="E100" s="517">
        <v>5137</v>
      </c>
    </row>
    <row r="101" spans="1:5" ht="15.75">
      <c r="A101" s="457"/>
      <c r="B101" s="458" t="s">
        <v>849</v>
      </c>
      <c r="C101" s="499">
        <v>4000</v>
      </c>
      <c r="D101" s="499">
        <v>4000</v>
      </c>
      <c r="E101" s="517">
        <v>5136</v>
      </c>
    </row>
    <row r="102" spans="1:5" ht="15.75">
      <c r="A102" s="457"/>
      <c r="B102" s="458" t="s">
        <v>848</v>
      </c>
      <c r="C102" s="499">
        <v>40000</v>
      </c>
      <c r="D102" s="499">
        <v>40000</v>
      </c>
      <c r="E102" s="517">
        <v>5139</v>
      </c>
    </row>
    <row r="103" spans="1:5" ht="15.75">
      <c r="A103" s="457"/>
      <c r="B103" s="458" t="s">
        <v>850</v>
      </c>
      <c r="C103" s="499">
        <v>14000</v>
      </c>
      <c r="D103" s="499">
        <v>14000</v>
      </c>
      <c r="E103" s="517">
        <v>5172</v>
      </c>
    </row>
    <row r="104" spans="1:5" ht="15.75">
      <c r="A104" s="457"/>
      <c r="B104" s="458" t="s">
        <v>893</v>
      </c>
      <c r="C104" s="499">
        <v>325000</v>
      </c>
      <c r="D104" s="499">
        <v>23000</v>
      </c>
      <c r="E104" s="517">
        <v>5171</v>
      </c>
    </row>
    <row r="105" spans="1:5" ht="18.75">
      <c r="A105" s="452" t="s">
        <v>220</v>
      </c>
      <c r="B105" s="456"/>
      <c r="C105" s="494">
        <f>SUM(C100:C104)</f>
        <v>398000</v>
      </c>
      <c r="D105" s="494">
        <f>SUM(D100:D104)</f>
        <v>96000</v>
      </c>
      <c r="E105" s="512"/>
    </row>
    <row r="106" spans="1:5" ht="12.75">
      <c r="A106" s="444"/>
      <c r="B106" s="543"/>
      <c r="C106" s="544"/>
      <c r="D106" s="544"/>
      <c r="E106" s="521"/>
    </row>
    <row r="107" spans="1:5" ht="15.75">
      <c r="A107" s="462" t="s">
        <v>869</v>
      </c>
      <c r="B107" s="463" t="s">
        <v>847</v>
      </c>
      <c r="C107" s="501">
        <v>20000</v>
      </c>
      <c r="D107" s="501">
        <v>20000</v>
      </c>
      <c r="E107" s="519">
        <v>5137</v>
      </c>
    </row>
    <row r="108" spans="1:5" ht="15.75">
      <c r="A108" s="457"/>
      <c r="B108" s="458" t="s">
        <v>877</v>
      </c>
      <c r="C108" s="499">
        <v>50000</v>
      </c>
      <c r="D108" s="499">
        <v>50000</v>
      </c>
      <c r="E108" s="517">
        <v>5139</v>
      </c>
    </row>
    <row r="109" spans="1:5" ht="15.75">
      <c r="A109" s="457"/>
      <c r="B109" s="458" t="s">
        <v>870</v>
      </c>
      <c r="C109" s="499">
        <v>40000</v>
      </c>
      <c r="D109" s="499">
        <v>40000</v>
      </c>
      <c r="E109" s="517">
        <v>5139</v>
      </c>
    </row>
    <row r="110" spans="1:5" ht="15.75">
      <c r="A110" s="457"/>
      <c r="B110" s="458" t="s">
        <v>871</v>
      </c>
      <c r="C110" s="499">
        <v>40000</v>
      </c>
      <c r="D110" s="499">
        <v>40000</v>
      </c>
      <c r="E110" s="517">
        <v>5139</v>
      </c>
    </row>
    <row r="111" spans="1:5" ht="15.75">
      <c r="A111" s="457"/>
      <c r="B111" s="458" t="s">
        <v>872</v>
      </c>
      <c r="C111" s="499">
        <v>110000</v>
      </c>
      <c r="D111" s="499">
        <v>110000</v>
      </c>
      <c r="E111" s="517">
        <v>5169</v>
      </c>
    </row>
    <row r="112" spans="1:5" ht="15.75">
      <c r="A112" s="457"/>
      <c r="B112" s="458" t="s">
        <v>873</v>
      </c>
      <c r="C112" s="499">
        <v>70000</v>
      </c>
      <c r="D112" s="499">
        <v>50000</v>
      </c>
      <c r="E112" s="517">
        <v>5169</v>
      </c>
    </row>
    <row r="113" spans="1:5" ht="15.75">
      <c r="A113" s="457"/>
      <c r="B113" s="458" t="s">
        <v>874</v>
      </c>
      <c r="C113" s="499">
        <v>150000</v>
      </c>
      <c r="D113" s="499">
        <v>0</v>
      </c>
      <c r="E113" s="517">
        <v>0</v>
      </c>
    </row>
    <row r="114" spans="1:5" ht="15.75">
      <c r="A114" s="457"/>
      <c r="B114" s="458" t="s">
        <v>875</v>
      </c>
      <c r="C114" s="499">
        <v>100000</v>
      </c>
      <c r="D114" s="499">
        <v>0</v>
      </c>
      <c r="E114" s="517">
        <v>0</v>
      </c>
    </row>
    <row r="115" spans="1:5" ht="15.75">
      <c r="A115" s="457"/>
      <c r="B115" s="458" t="s">
        <v>876</v>
      </c>
      <c r="C115" s="499">
        <v>50000</v>
      </c>
      <c r="D115" s="499">
        <v>50000</v>
      </c>
      <c r="E115" s="517">
        <v>5169</v>
      </c>
    </row>
    <row r="116" spans="1:5" ht="18.75">
      <c r="A116" s="452" t="s">
        <v>220</v>
      </c>
      <c r="B116" s="456"/>
      <c r="C116" s="494">
        <f>SUM(C107:C115)</f>
        <v>630000</v>
      </c>
      <c r="D116" s="494">
        <f>SUM(D107:D115)</f>
        <v>360000</v>
      </c>
      <c r="E116" s="512"/>
    </row>
    <row r="117" spans="1:5" ht="12.75">
      <c r="A117" s="444"/>
      <c r="B117" s="153"/>
      <c r="C117" s="503"/>
      <c r="D117" s="503"/>
      <c r="E117" s="521"/>
    </row>
    <row r="118" spans="1:5" ht="15.75">
      <c r="A118" s="457" t="s">
        <v>878</v>
      </c>
      <c r="B118" s="458" t="s">
        <v>879</v>
      </c>
      <c r="C118" s="499">
        <v>50000</v>
      </c>
      <c r="D118" s="499">
        <v>50000</v>
      </c>
      <c r="E118" s="517">
        <v>5139</v>
      </c>
    </row>
    <row r="119" spans="1:5" ht="15.75">
      <c r="A119" s="457"/>
      <c r="B119" s="458" t="s">
        <v>880</v>
      </c>
      <c r="C119" s="499">
        <v>30000</v>
      </c>
      <c r="D119" s="499">
        <v>30000</v>
      </c>
      <c r="E119" s="517">
        <v>5169</v>
      </c>
    </row>
    <row r="120" spans="1:5" ht="18.75">
      <c r="A120" s="452" t="s">
        <v>220</v>
      </c>
      <c r="B120" s="456"/>
      <c r="C120" s="494">
        <f>SUM(C118:C119)</f>
        <v>80000</v>
      </c>
      <c r="D120" s="494">
        <f>SUM(D118:D119)</f>
        <v>80000</v>
      </c>
      <c r="E120" s="512"/>
    </row>
    <row r="121" spans="1:5" ht="12.75">
      <c r="A121" s="444"/>
      <c r="B121" s="153"/>
      <c r="C121" s="503"/>
      <c r="D121" s="503"/>
      <c r="E121" s="521"/>
    </row>
    <row r="122" spans="1:5" ht="15.75">
      <c r="A122" s="457" t="s">
        <v>881</v>
      </c>
      <c r="B122" s="458" t="s">
        <v>882</v>
      </c>
      <c r="C122" s="499">
        <v>60000</v>
      </c>
      <c r="D122" s="499">
        <v>60000</v>
      </c>
      <c r="E122" s="517">
        <v>5169</v>
      </c>
    </row>
    <row r="123" spans="1:5" ht="18.75">
      <c r="A123" s="452" t="s">
        <v>220</v>
      </c>
      <c r="B123" s="456"/>
      <c r="C123" s="494">
        <f>SUM(C122)</f>
        <v>60000</v>
      </c>
      <c r="D123" s="494">
        <f>SUM(D122)</f>
        <v>60000</v>
      </c>
      <c r="E123" s="512"/>
    </row>
    <row r="124" spans="1:5" ht="12.75">
      <c r="A124" s="444"/>
      <c r="B124" s="153"/>
      <c r="C124" s="503"/>
      <c r="D124" s="503"/>
      <c r="E124" s="521"/>
    </row>
    <row r="125" spans="1:5" ht="15.75">
      <c r="A125" s="457" t="s">
        <v>883</v>
      </c>
      <c r="B125" s="458" t="s">
        <v>884</v>
      </c>
      <c r="C125" s="499">
        <v>4000</v>
      </c>
      <c r="D125" s="499">
        <v>4000</v>
      </c>
      <c r="E125" s="517">
        <v>5137</v>
      </c>
    </row>
    <row r="126" spans="1:5" ht="15.75">
      <c r="A126" s="457"/>
      <c r="B126" s="458" t="s">
        <v>885</v>
      </c>
      <c r="C126" s="499">
        <v>30000</v>
      </c>
      <c r="D126" s="499">
        <v>0</v>
      </c>
      <c r="E126" s="517">
        <v>0</v>
      </c>
    </row>
    <row r="127" spans="1:5" ht="15.75">
      <c r="A127" s="457"/>
      <c r="B127" s="458" t="s">
        <v>886</v>
      </c>
      <c r="C127" s="499">
        <v>14000</v>
      </c>
      <c r="D127" s="499">
        <v>0</v>
      </c>
      <c r="E127" s="517">
        <v>0</v>
      </c>
    </row>
    <row r="128" spans="1:5" ht="15.75">
      <c r="A128" s="457"/>
      <c r="B128" s="458" t="s">
        <v>887</v>
      </c>
      <c r="C128" s="499">
        <v>15000</v>
      </c>
      <c r="D128" s="499">
        <v>0</v>
      </c>
      <c r="E128" s="517">
        <v>0</v>
      </c>
    </row>
    <row r="129" spans="1:5" ht="15.75">
      <c r="A129" s="457"/>
      <c r="B129" s="458" t="s">
        <v>888</v>
      </c>
      <c r="C129" s="499">
        <v>5000</v>
      </c>
      <c r="D129" s="499">
        <v>3000</v>
      </c>
      <c r="E129" s="517">
        <v>5139</v>
      </c>
    </row>
    <row r="130" spans="1:5" ht="18.75">
      <c r="A130" s="452" t="s">
        <v>220</v>
      </c>
      <c r="B130" s="456"/>
      <c r="C130" s="494">
        <f>SUM(C125:C129)</f>
        <v>68000</v>
      </c>
      <c r="D130" s="494">
        <f>SUM(D125:D129)</f>
        <v>7000</v>
      </c>
      <c r="E130" s="512"/>
    </row>
    <row r="131" spans="1:5" ht="12.75">
      <c r="A131" s="444"/>
      <c r="B131" s="153"/>
      <c r="C131" s="503"/>
      <c r="D131" s="503"/>
      <c r="E131" s="521"/>
    </row>
    <row r="132" spans="1:5" ht="15.75">
      <c r="A132" s="457" t="s">
        <v>889</v>
      </c>
      <c r="B132" s="458" t="s">
        <v>847</v>
      </c>
      <c r="C132" s="499">
        <v>40000</v>
      </c>
      <c r="D132" s="499">
        <v>40000</v>
      </c>
      <c r="E132" s="517">
        <v>5137</v>
      </c>
    </row>
    <row r="133" spans="1:5" ht="15.75">
      <c r="A133" s="457" t="s">
        <v>890</v>
      </c>
      <c r="B133" s="458" t="s">
        <v>125</v>
      </c>
      <c r="C133" s="499">
        <v>5000</v>
      </c>
      <c r="D133" s="499">
        <v>5000</v>
      </c>
      <c r="E133" s="517">
        <v>5169</v>
      </c>
    </row>
    <row r="134" spans="1:5" ht="15.75">
      <c r="A134" s="467"/>
      <c r="B134" s="455" t="s">
        <v>988</v>
      </c>
      <c r="C134" s="505">
        <v>300000</v>
      </c>
      <c r="D134" s="505">
        <v>200000</v>
      </c>
      <c r="E134" s="523">
        <v>5229</v>
      </c>
    </row>
    <row r="135" spans="1:5" ht="18.75">
      <c r="A135" s="452" t="s">
        <v>220</v>
      </c>
      <c r="B135" s="456"/>
      <c r="C135" s="494">
        <f>SUM(C132:C134)</f>
        <v>345000</v>
      </c>
      <c r="D135" s="494">
        <f>SUM(D132:D134)</f>
        <v>245000</v>
      </c>
      <c r="E135" s="512"/>
    </row>
    <row r="136" spans="1:5" ht="13.5" thickBot="1">
      <c r="A136" s="445"/>
      <c r="B136" s="446"/>
      <c r="C136" s="506"/>
      <c r="D136" s="506"/>
      <c r="E136" s="524"/>
    </row>
    <row r="137" spans="1:5" ht="24.75" customHeight="1" thickBot="1">
      <c r="A137" s="459" t="s">
        <v>224</v>
      </c>
      <c r="B137" s="460"/>
      <c r="C137" s="507">
        <f>C135+C130+C123+C120+C116+C105+C98+C95+C88+C82+C62+C59+C52+C36+C20+C8</f>
        <v>3497015</v>
      </c>
      <c r="D137" s="507">
        <f>D135+D130+D123+D120+D116+D105+D98+D95+D88+D82+D62+D59+D52+D36+D20+D8</f>
        <v>1636425</v>
      </c>
      <c r="E137" s="525"/>
    </row>
  </sheetData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D95"/>
  <sheetViews>
    <sheetView workbookViewId="0" topLeftCell="A55">
      <selection activeCell="B68" sqref="B68"/>
    </sheetView>
  </sheetViews>
  <sheetFormatPr defaultColWidth="9.00390625" defaultRowHeight="12.75"/>
  <cols>
    <col min="1" max="1" width="16.75390625" style="0" customWidth="1"/>
    <col min="2" max="2" width="56.75390625" style="0" customWidth="1"/>
    <col min="3" max="3" width="15.75390625" style="0" customWidth="1"/>
  </cols>
  <sheetData>
    <row r="1" ht="10.5" customHeight="1"/>
    <row r="2" ht="10.5" customHeight="1"/>
    <row r="3" spans="1:3" ht="15" customHeight="1">
      <c r="A3" s="549" t="s">
        <v>1008</v>
      </c>
      <c r="B3" s="550"/>
      <c r="C3" s="550"/>
    </row>
    <row r="4" spans="1:3" ht="15" customHeight="1">
      <c r="A4" s="549" t="s">
        <v>1009</v>
      </c>
      <c r="B4" s="549"/>
      <c r="C4" s="550"/>
    </row>
    <row r="5" spans="1:2" ht="15" customHeight="1" thickBot="1">
      <c r="A5" s="531"/>
      <c r="B5" s="532"/>
    </row>
    <row r="6" spans="1:4" ht="18.75">
      <c r="A6" s="527" t="s">
        <v>987</v>
      </c>
      <c r="B6" s="527" t="s">
        <v>223</v>
      </c>
      <c r="C6" s="541" t="s">
        <v>1010</v>
      </c>
      <c r="D6" s="528" t="s">
        <v>986</v>
      </c>
    </row>
    <row r="7" spans="1:4" ht="19.5" thickBot="1">
      <c r="A7" s="552"/>
      <c r="B7" s="553"/>
      <c r="C7" s="542" t="s">
        <v>586</v>
      </c>
      <c r="D7" s="530" t="s">
        <v>983</v>
      </c>
    </row>
    <row r="8" spans="1:4" ht="12.75">
      <c r="A8" s="551"/>
      <c r="B8" s="5"/>
      <c r="C8" s="495"/>
      <c r="D8" s="513"/>
    </row>
    <row r="9" spans="1:4" ht="15.75">
      <c r="A9" s="454" t="s">
        <v>832</v>
      </c>
      <c r="B9" s="455" t="s">
        <v>786</v>
      </c>
      <c r="C9" s="496">
        <v>43000</v>
      </c>
      <c r="D9" s="514">
        <v>5139</v>
      </c>
    </row>
    <row r="10" spans="1:4" ht="15.75">
      <c r="A10" s="454"/>
      <c r="B10" s="455" t="s">
        <v>787</v>
      </c>
      <c r="C10" s="496">
        <v>30000</v>
      </c>
      <c r="D10" s="514">
        <v>5137</v>
      </c>
    </row>
    <row r="11" spans="1:4" ht="15.75">
      <c r="A11" s="454"/>
      <c r="B11" s="455" t="s">
        <v>788</v>
      </c>
      <c r="C11" s="496">
        <v>14000</v>
      </c>
      <c r="D11" s="514">
        <v>5137</v>
      </c>
    </row>
    <row r="12" spans="1:4" ht="18.75">
      <c r="A12" s="452" t="s">
        <v>220</v>
      </c>
      <c r="B12" s="456"/>
      <c r="C12" s="494">
        <f>SUM(C9:C11)</f>
        <v>87000</v>
      </c>
      <c r="D12" s="512"/>
    </row>
    <row r="13" spans="1:4" ht="12.75">
      <c r="A13" s="443"/>
      <c r="B13" s="5"/>
      <c r="C13" s="495"/>
      <c r="D13" s="513"/>
    </row>
    <row r="14" spans="1:4" ht="15.75">
      <c r="A14" s="454" t="s">
        <v>833</v>
      </c>
      <c r="B14" s="455" t="s">
        <v>796</v>
      </c>
      <c r="C14" s="496">
        <v>15000</v>
      </c>
      <c r="D14" s="514">
        <v>5139</v>
      </c>
    </row>
    <row r="15" spans="1:4" ht="15.75">
      <c r="A15" s="454"/>
      <c r="B15" s="455" t="s">
        <v>797</v>
      </c>
      <c r="C15" s="496">
        <v>16000</v>
      </c>
      <c r="D15" s="514">
        <v>5137</v>
      </c>
    </row>
    <row r="16" spans="1:4" ht="15.75">
      <c r="A16" s="454"/>
      <c r="B16" s="455" t="s">
        <v>798</v>
      </c>
      <c r="C16" s="496">
        <v>28000</v>
      </c>
      <c r="D16" s="514">
        <v>5139</v>
      </c>
    </row>
    <row r="17" spans="1:4" ht="18.75">
      <c r="A17" s="452" t="s">
        <v>220</v>
      </c>
      <c r="B17" s="456"/>
      <c r="C17" s="494">
        <f>SUM(C14:C16)</f>
        <v>59000</v>
      </c>
      <c r="D17" s="512"/>
    </row>
    <row r="18" spans="1:4" ht="12.75">
      <c r="A18" s="443"/>
      <c r="B18" s="508"/>
      <c r="C18" s="497"/>
      <c r="D18" s="515"/>
    </row>
    <row r="19" spans="1:4" ht="15.75">
      <c r="A19" s="454" t="s">
        <v>834</v>
      </c>
      <c r="B19" s="455" t="s">
        <v>810</v>
      </c>
      <c r="C19" s="496">
        <v>95625</v>
      </c>
      <c r="D19" s="514">
        <v>5137</v>
      </c>
    </row>
    <row r="20" spans="1:4" ht="15.75">
      <c r="A20" s="454"/>
      <c r="B20" s="455" t="s">
        <v>811</v>
      </c>
      <c r="C20" s="496">
        <v>54300</v>
      </c>
      <c r="D20" s="514">
        <v>5137</v>
      </c>
    </row>
    <row r="21" spans="1:4" ht="15.75">
      <c r="A21" s="454"/>
      <c r="B21" s="455" t="s">
        <v>816</v>
      </c>
      <c r="C21" s="496">
        <v>6000</v>
      </c>
      <c r="D21" s="514">
        <v>5137</v>
      </c>
    </row>
    <row r="22" spans="1:4" ht="15.75">
      <c r="A22" s="454"/>
      <c r="B22" s="455" t="s">
        <v>818</v>
      </c>
      <c r="C22" s="496">
        <v>80000</v>
      </c>
      <c r="D22" s="514">
        <v>5137</v>
      </c>
    </row>
    <row r="23" spans="1:4" ht="15.75">
      <c r="A23" s="457"/>
      <c r="B23" s="458" t="s">
        <v>819</v>
      </c>
      <c r="C23" s="499">
        <v>31000</v>
      </c>
      <c r="D23" s="517">
        <v>5139</v>
      </c>
    </row>
    <row r="24" spans="1:4" ht="15.75">
      <c r="A24" s="457"/>
      <c r="B24" s="458" t="s">
        <v>821</v>
      </c>
      <c r="C24" s="499">
        <v>25000</v>
      </c>
      <c r="D24" s="517">
        <v>5139</v>
      </c>
    </row>
    <row r="25" spans="1:4" ht="18.75">
      <c r="A25" s="452" t="s">
        <v>220</v>
      </c>
      <c r="B25" s="456"/>
      <c r="C25" s="494">
        <f>SUM(C19:C24)</f>
        <v>291925</v>
      </c>
      <c r="D25" s="512"/>
    </row>
    <row r="26" spans="1:4" ht="12.75">
      <c r="A26" s="444"/>
      <c r="B26" s="543"/>
      <c r="C26" s="544"/>
      <c r="D26" s="521"/>
    </row>
    <row r="27" spans="1:4" ht="15.75">
      <c r="A27" s="457" t="s">
        <v>835</v>
      </c>
      <c r="B27" s="458" t="s">
        <v>827</v>
      </c>
      <c r="C27" s="499">
        <v>50000</v>
      </c>
      <c r="D27" s="517">
        <v>6122</v>
      </c>
    </row>
    <row r="28" spans="1:4" ht="15.75">
      <c r="A28" s="454"/>
      <c r="B28" s="455" t="s">
        <v>828</v>
      </c>
      <c r="C28" s="496">
        <v>17000</v>
      </c>
      <c r="D28" s="514">
        <v>5139</v>
      </c>
    </row>
    <row r="29" spans="1:4" ht="18.75">
      <c r="A29" s="452" t="s">
        <v>220</v>
      </c>
      <c r="B29" s="456"/>
      <c r="C29" s="494">
        <f>SUM(C27:C28)</f>
        <v>67000</v>
      </c>
      <c r="D29" s="512"/>
    </row>
    <row r="30" spans="1:4" ht="12.75">
      <c r="A30" s="443"/>
      <c r="B30" s="5"/>
      <c r="C30" s="502"/>
      <c r="D30" s="520"/>
    </row>
    <row r="31" spans="1:4" ht="15.75">
      <c r="A31" s="457" t="s">
        <v>829</v>
      </c>
      <c r="B31" s="458" t="s">
        <v>830</v>
      </c>
      <c r="C31" s="499">
        <v>5000</v>
      </c>
      <c r="D31" s="517">
        <v>5169</v>
      </c>
    </row>
    <row r="32" spans="1:4" ht="18.75">
      <c r="A32" s="452" t="s">
        <v>220</v>
      </c>
      <c r="B32" s="456"/>
      <c r="C32" s="494">
        <f>SUM(C31)</f>
        <v>5000</v>
      </c>
      <c r="D32" s="512"/>
    </row>
    <row r="33" spans="1:4" ht="12.75">
      <c r="A33" s="444"/>
      <c r="B33" s="153"/>
      <c r="C33" s="503"/>
      <c r="D33" s="521"/>
    </row>
    <row r="34" spans="1:4" ht="12.75">
      <c r="A34" s="444"/>
      <c r="B34" s="153"/>
      <c r="C34" s="503"/>
      <c r="D34" s="521"/>
    </row>
    <row r="35" spans="1:4" ht="15.75">
      <c r="A35" s="457" t="s">
        <v>851</v>
      </c>
      <c r="B35" s="458" t="s">
        <v>852</v>
      </c>
      <c r="C35" s="504"/>
      <c r="D35" s="522"/>
    </row>
    <row r="36" spans="1:4" ht="15.75">
      <c r="A36" s="457"/>
      <c r="B36" s="458" t="s">
        <v>853</v>
      </c>
      <c r="C36" s="499">
        <v>14000</v>
      </c>
      <c r="D36" s="517">
        <v>5132</v>
      </c>
    </row>
    <row r="37" spans="1:4" ht="15.75">
      <c r="A37" s="457"/>
      <c r="B37" s="458" t="s">
        <v>854</v>
      </c>
      <c r="C37" s="499">
        <v>16000</v>
      </c>
      <c r="D37" s="517">
        <v>5132</v>
      </c>
    </row>
    <row r="38" spans="1:4" ht="15.75">
      <c r="A38" s="457"/>
      <c r="B38" s="458" t="s">
        <v>855</v>
      </c>
      <c r="C38" s="499">
        <v>14000</v>
      </c>
      <c r="D38" s="517">
        <v>5132</v>
      </c>
    </row>
    <row r="39" spans="1:4" ht="15.75">
      <c r="A39" s="457"/>
      <c r="B39" s="458" t="s">
        <v>856</v>
      </c>
      <c r="C39" s="499">
        <v>1000</v>
      </c>
      <c r="D39" s="517">
        <v>5132</v>
      </c>
    </row>
    <row r="40" spans="1:4" ht="15.75">
      <c r="A40" s="457"/>
      <c r="B40" s="458" t="s">
        <v>857</v>
      </c>
      <c r="C40" s="499">
        <v>10000</v>
      </c>
      <c r="D40" s="517">
        <v>5132</v>
      </c>
    </row>
    <row r="41" spans="1:4" ht="15.75">
      <c r="A41" s="457"/>
      <c r="B41" s="458" t="s">
        <v>858</v>
      </c>
      <c r="C41" s="499">
        <v>4500</v>
      </c>
      <c r="D41" s="517">
        <v>5132</v>
      </c>
    </row>
    <row r="42" spans="1:4" ht="15.75">
      <c r="A42" s="457"/>
      <c r="B42" s="458" t="s">
        <v>859</v>
      </c>
      <c r="C42" s="499">
        <v>10000</v>
      </c>
      <c r="D42" s="517">
        <v>5139</v>
      </c>
    </row>
    <row r="43" spans="1:4" ht="15.75">
      <c r="A43" s="457"/>
      <c r="B43" s="458" t="s">
        <v>860</v>
      </c>
      <c r="C43" s="499">
        <v>3000</v>
      </c>
      <c r="D43" s="517">
        <v>5139</v>
      </c>
    </row>
    <row r="44" spans="1:4" ht="15.75">
      <c r="A44" s="457"/>
      <c r="B44" s="458" t="s">
        <v>861</v>
      </c>
      <c r="C44" s="499">
        <v>2000</v>
      </c>
      <c r="D44" s="517">
        <v>5139</v>
      </c>
    </row>
    <row r="45" spans="1:4" ht="15.75">
      <c r="A45" s="457"/>
      <c r="B45" s="458" t="s">
        <v>862</v>
      </c>
      <c r="C45" s="499">
        <v>15000</v>
      </c>
      <c r="D45" s="517">
        <v>5139</v>
      </c>
    </row>
    <row r="46" spans="1:4" ht="15.75">
      <c r="A46" s="457"/>
      <c r="B46" s="458" t="s">
        <v>863</v>
      </c>
      <c r="C46" s="499">
        <v>2000</v>
      </c>
      <c r="D46" s="517">
        <v>5139</v>
      </c>
    </row>
    <row r="47" spans="1:4" ht="15.75">
      <c r="A47" s="457"/>
      <c r="B47" s="458" t="s">
        <v>864</v>
      </c>
      <c r="C47" s="499">
        <v>1000</v>
      </c>
      <c r="D47" s="517">
        <v>5139</v>
      </c>
    </row>
    <row r="48" spans="1:4" ht="15.75">
      <c r="A48" s="457"/>
      <c r="B48" s="458" t="s">
        <v>865</v>
      </c>
      <c r="C48" s="499">
        <v>7000</v>
      </c>
      <c r="D48" s="517">
        <v>5139</v>
      </c>
    </row>
    <row r="49" spans="1:4" ht="15.75">
      <c r="A49" s="457"/>
      <c r="B49" s="458" t="s">
        <v>867</v>
      </c>
      <c r="C49" s="499">
        <v>2000</v>
      </c>
      <c r="D49" s="517">
        <v>5162</v>
      </c>
    </row>
    <row r="50" spans="1:4" ht="15.75">
      <c r="A50" s="457"/>
      <c r="B50" s="458" t="s">
        <v>868</v>
      </c>
      <c r="C50" s="499">
        <v>12000</v>
      </c>
      <c r="D50" s="517">
        <v>5169</v>
      </c>
    </row>
    <row r="51" spans="1:4" ht="18.75">
      <c r="A51" s="452" t="s">
        <v>220</v>
      </c>
      <c r="B51" s="456"/>
      <c r="C51" s="494">
        <f>SUM(C36:C50)</f>
        <v>113500</v>
      </c>
      <c r="D51" s="512"/>
    </row>
    <row r="52" spans="1:4" ht="12.75">
      <c r="A52" s="444"/>
      <c r="B52" s="153"/>
      <c r="C52" s="503"/>
      <c r="D52" s="521"/>
    </row>
    <row r="53" spans="1:4" ht="15.75">
      <c r="A53" s="457" t="s">
        <v>836</v>
      </c>
      <c r="B53" s="458" t="s">
        <v>837</v>
      </c>
      <c r="C53" s="499">
        <v>60000</v>
      </c>
      <c r="D53" s="517">
        <v>5137</v>
      </c>
    </row>
    <row r="54" spans="1:4" ht="15.75">
      <c r="A54" s="457"/>
      <c r="B54" s="458" t="s">
        <v>842</v>
      </c>
      <c r="C54" s="499">
        <v>40000</v>
      </c>
      <c r="D54" s="517">
        <v>5137</v>
      </c>
    </row>
    <row r="55" spans="1:4" ht="15.75">
      <c r="A55" s="457"/>
      <c r="B55" s="458" t="s">
        <v>838</v>
      </c>
      <c r="C55" s="499">
        <v>20000</v>
      </c>
      <c r="D55" s="517">
        <v>5137</v>
      </c>
    </row>
    <row r="56" spans="1:4" ht="15.75">
      <c r="A56" s="457"/>
      <c r="B56" s="458" t="s">
        <v>839</v>
      </c>
      <c r="C56" s="499">
        <v>30000</v>
      </c>
      <c r="D56" s="517">
        <v>5137</v>
      </c>
    </row>
    <row r="57" spans="1:4" ht="18.75">
      <c r="A57" s="452" t="s">
        <v>220</v>
      </c>
      <c r="B57" s="456"/>
      <c r="C57" s="494">
        <f>SUM(C53:C56)</f>
        <v>150000</v>
      </c>
      <c r="D57" s="512"/>
    </row>
    <row r="58" spans="1:4" ht="12.75">
      <c r="A58" s="444"/>
      <c r="B58" s="153"/>
      <c r="C58" s="503"/>
      <c r="D58" s="521"/>
    </row>
    <row r="59" spans="1:4" ht="12.75">
      <c r="A59" s="444"/>
      <c r="B59" s="153"/>
      <c r="C59" s="503"/>
      <c r="D59" s="521"/>
    </row>
    <row r="60" spans="1:4" ht="15.75">
      <c r="A60" s="457" t="s">
        <v>844</v>
      </c>
      <c r="B60" s="458" t="s">
        <v>845</v>
      </c>
      <c r="C60" s="499">
        <v>15000</v>
      </c>
      <c r="D60" s="517">
        <v>5169</v>
      </c>
    </row>
    <row r="61" spans="1:4" ht="18.75">
      <c r="A61" s="452" t="s">
        <v>220</v>
      </c>
      <c r="B61" s="456"/>
      <c r="C61" s="494">
        <f>SUM(C60)</f>
        <v>15000</v>
      </c>
      <c r="D61" s="512"/>
    </row>
    <row r="62" spans="1:4" ht="12.75">
      <c r="A62" s="444"/>
      <c r="B62" s="153"/>
      <c r="C62" s="503"/>
      <c r="D62" s="521"/>
    </row>
    <row r="63" spans="1:4" ht="15.75">
      <c r="A63" s="457" t="s">
        <v>846</v>
      </c>
      <c r="B63" s="458" t="s">
        <v>847</v>
      </c>
      <c r="C63" s="499">
        <v>15000</v>
      </c>
      <c r="D63" s="517">
        <v>5137</v>
      </c>
    </row>
    <row r="64" spans="1:4" ht="15.75">
      <c r="A64" s="457"/>
      <c r="B64" s="458" t="s">
        <v>849</v>
      </c>
      <c r="C64" s="499">
        <v>4000</v>
      </c>
      <c r="D64" s="517">
        <v>5136</v>
      </c>
    </row>
    <row r="65" spans="1:4" ht="15.75">
      <c r="A65" s="457"/>
      <c r="B65" s="458" t="s">
        <v>848</v>
      </c>
      <c r="C65" s="499">
        <v>40000</v>
      </c>
      <c r="D65" s="517">
        <v>5139</v>
      </c>
    </row>
    <row r="66" spans="1:4" ht="15.75">
      <c r="A66" s="457"/>
      <c r="B66" s="458" t="s">
        <v>850</v>
      </c>
      <c r="C66" s="499">
        <v>14000</v>
      </c>
      <c r="D66" s="517">
        <v>5172</v>
      </c>
    </row>
    <row r="67" spans="1:4" ht="15.75">
      <c r="A67" s="457"/>
      <c r="B67" s="458" t="s">
        <v>1013</v>
      </c>
      <c r="C67" s="499">
        <v>23000</v>
      </c>
      <c r="D67" s="517">
        <v>5171</v>
      </c>
    </row>
    <row r="68" spans="1:4" ht="18.75">
      <c r="A68" s="452" t="s">
        <v>220</v>
      </c>
      <c r="B68" s="456"/>
      <c r="C68" s="494">
        <f>SUM(C63:C67)</f>
        <v>96000</v>
      </c>
      <c r="D68" s="512"/>
    </row>
    <row r="69" spans="1:4" ht="12.75">
      <c r="A69" s="444"/>
      <c r="B69" s="543"/>
      <c r="C69" s="544"/>
      <c r="D69" s="521"/>
    </row>
    <row r="70" spans="1:4" ht="15.75">
      <c r="A70" s="545" t="s">
        <v>869</v>
      </c>
      <c r="B70" s="546" t="s">
        <v>847</v>
      </c>
      <c r="C70" s="547">
        <v>20000</v>
      </c>
      <c r="D70" s="548">
        <v>5137</v>
      </c>
    </row>
    <row r="71" spans="1:4" ht="15.75">
      <c r="A71" s="457"/>
      <c r="B71" s="458" t="s">
        <v>877</v>
      </c>
      <c r="C71" s="499">
        <v>50000</v>
      </c>
      <c r="D71" s="517">
        <v>5139</v>
      </c>
    </row>
    <row r="72" spans="1:4" ht="15.75">
      <c r="A72" s="457"/>
      <c r="B72" s="458" t="s">
        <v>870</v>
      </c>
      <c r="C72" s="499">
        <v>40000</v>
      </c>
      <c r="D72" s="517">
        <v>5139</v>
      </c>
    </row>
    <row r="73" spans="1:4" ht="15.75">
      <c r="A73" s="457"/>
      <c r="B73" s="458" t="s">
        <v>871</v>
      </c>
      <c r="C73" s="499">
        <v>40000</v>
      </c>
      <c r="D73" s="517">
        <v>5139</v>
      </c>
    </row>
    <row r="74" spans="1:4" ht="15.75">
      <c r="A74" s="457"/>
      <c r="B74" s="458" t="s">
        <v>872</v>
      </c>
      <c r="C74" s="499">
        <v>110000</v>
      </c>
      <c r="D74" s="517">
        <v>5169</v>
      </c>
    </row>
    <row r="75" spans="1:4" ht="15.75">
      <c r="A75" s="457"/>
      <c r="B75" s="458" t="s">
        <v>873</v>
      </c>
      <c r="C75" s="499">
        <v>50000</v>
      </c>
      <c r="D75" s="517">
        <v>5169</v>
      </c>
    </row>
    <row r="76" spans="1:4" ht="15.75">
      <c r="A76" s="457"/>
      <c r="B76" s="458" t="s">
        <v>876</v>
      </c>
      <c r="C76" s="499">
        <v>50000</v>
      </c>
      <c r="D76" s="517">
        <v>5169</v>
      </c>
    </row>
    <row r="77" spans="1:4" ht="18.75">
      <c r="A77" s="452" t="s">
        <v>220</v>
      </c>
      <c r="B77" s="456"/>
      <c r="C77" s="494">
        <f>SUM(C70:C76)</f>
        <v>360000</v>
      </c>
      <c r="D77" s="512"/>
    </row>
    <row r="78" spans="1:4" ht="12.75">
      <c r="A78" s="444"/>
      <c r="B78" s="153"/>
      <c r="C78" s="503"/>
      <c r="D78" s="521"/>
    </row>
    <row r="79" spans="1:4" ht="15.75">
      <c r="A79" s="457" t="s">
        <v>878</v>
      </c>
      <c r="B79" s="458" t="s">
        <v>879</v>
      </c>
      <c r="C79" s="499">
        <v>50000</v>
      </c>
      <c r="D79" s="517">
        <v>5139</v>
      </c>
    </row>
    <row r="80" spans="1:4" ht="15.75">
      <c r="A80" s="457"/>
      <c r="B80" s="458" t="s">
        <v>880</v>
      </c>
      <c r="C80" s="499">
        <v>30000</v>
      </c>
      <c r="D80" s="517">
        <v>5169</v>
      </c>
    </row>
    <row r="81" spans="1:4" ht="18.75">
      <c r="A81" s="452" t="s">
        <v>220</v>
      </c>
      <c r="B81" s="456"/>
      <c r="C81" s="494">
        <f>SUM(C79:C80)</f>
        <v>80000</v>
      </c>
      <c r="D81" s="512"/>
    </row>
    <row r="82" spans="1:4" ht="12.75">
      <c r="A82" s="444"/>
      <c r="B82" s="153"/>
      <c r="C82" s="503"/>
      <c r="D82" s="521"/>
    </row>
    <row r="83" spans="1:4" ht="15.75">
      <c r="A83" s="457" t="s">
        <v>881</v>
      </c>
      <c r="B83" s="458" t="s">
        <v>882</v>
      </c>
      <c r="C83" s="499">
        <v>60000</v>
      </c>
      <c r="D83" s="517">
        <v>5169</v>
      </c>
    </row>
    <row r="84" spans="1:4" ht="18.75">
      <c r="A84" s="452" t="s">
        <v>220</v>
      </c>
      <c r="B84" s="456"/>
      <c r="C84" s="494">
        <f>SUM(C83)</f>
        <v>60000</v>
      </c>
      <c r="D84" s="512"/>
    </row>
    <row r="85" spans="1:4" ht="12.75">
      <c r="A85" s="444"/>
      <c r="B85" s="153"/>
      <c r="C85" s="503"/>
      <c r="D85" s="521"/>
    </row>
    <row r="86" spans="1:4" ht="15.75">
      <c r="A86" s="457" t="s">
        <v>883</v>
      </c>
      <c r="B86" s="458" t="s">
        <v>884</v>
      </c>
      <c r="C86" s="499">
        <v>4000</v>
      </c>
      <c r="D86" s="517">
        <v>5137</v>
      </c>
    </row>
    <row r="87" spans="1:4" ht="15.75">
      <c r="A87" s="457"/>
      <c r="B87" s="458" t="s">
        <v>888</v>
      </c>
      <c r="C87" s="499">
        <v>3000</v>
      </c>
      <c r="D87" s="517">
        <v>5139</v>
      </c>
    </row>
    <row r="88" spans="1:4" ht="18.75">
      <c r="A88" s="452" t="s">
        <v>220</v>
      </c>
      <c r="B88" s="456"/>
      <c r="C88" s="494">
        <f>SUM(C86:C87)</f>
        <v>7000</v>
      </c>
      <c r="D88" s="512"/>
    </row>
    <row r="89" spans="1:4" ht="12.75">
      <c r="A89" s="444"/>
      <c r="B89" s="153"/>
      <c r="C89" s="503"/>
      <c r="D89" s="521"/>
    </row>
    <row r="90" spans="1:4" ht="15.75">
      <c r="A90" s="457" t="s">
        <v>889</v>
      </c>
      <c r="B90" s="458" t="s">
        <v>847</v>
      </c>
      <c r="C90" s="499">
        <v>40000</v>
      </c>
      <c r="D90" s="517">
        <v>5137</v>
      </c>
    </row>
    <row r="91" spans="1:4" ht="15.75">
      <c r="A91" s="457" t="s">
        <v>890</v>
      </c>
      <c r="B91" s="458" t="s">
        <v>125</v>
      </c>
      <c r="C91" s="499">
        <v>5000</v>
      </c>
      <c r="D91" s="517">
        <v>5169</v>
      </c>
    </row>
    <row r="92" spans="1:4" ht="15.75">
      <c r="A92" s="467"/>
      <c r="B92" s="455" t="s">
        <v>988</v>
      </c>
      <c r="C92" s="505">
        <v>200000</v>
      </c>
      <c r="D92" s="523">
        <v>5229</v>
      </c>
    </row>
    <row r="93" spans="1:4" ht="18.75">
      <c r="A93" s="452" t="s">
        <v>220</v>
      </c>
      <c r="B93" s="456"/>
      <c r="C93" s="494">
        <f>SUM(C90:C92)</f>
        <v>245000</v>
      </c>
      <c r="D93" s="512"/>
    </row>
    <row r="94" spans="1:4" ht="13.5" thickBot="1">
      <c r="A94" s="445"/>
      <c r="B94" s="446"/>
      <c r="C94" s="506"/>
      <c r="D94" s="524"/>
    </row>
    <row r="95" spans="1:4" ht="18.75" thickBot="1">
      <c r="A95" s="459" t="s">
        <v>224</v>
      </c>
      <c r="B95" s="460"/>
      <c r="C95" s="507">
        <f>C93+C88+C84+C81+C77+C68+C61+C57+C51+C32+C29+C25+C17+C12</f>
        <v>1636425</v>
      </c>
      <c r="D95" s="525"/>
    </row>
  </sheetData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3"/>
  <sheetViews>
    <sheetView workbookViewId="0" topLeftCell="A522">
      <selection activeCell="C542" sqref="C542"/>
    </sheetView>
  </sheetViews>
  <sheetFormatPr defaultColWidth="9.00390625" defaultRowHeight="12.75"/>
  <cols>
    <col min="1" max="1" width="25.75390625" style="0" customWidth="1"/>
    <col min="2" max="2" width="22.75390625" style="0" customWidth="1"/>
    <col min="3" max="3" width="15.75390625" style="0" customWidth="1"/>
    <col min="4" max="4" width="35.75390625" style="0" customWidth="1"/>
  </cols>
  <sheetData>
    <row r="1" ht="18" customHeight="1">
      <c r="A1" s="425" t="s">
        <v>657</v>
      </c>
    </row>
    <row r="2" ht="12" customHeight="1"/>
    <row r="3" ht="19.5" thickBot="1">
      <c r="A3" s="3" t="s">
        <v>235</v>
      </c>
    </row>
    <row r="4" spans="1:4" ht="12.75">
      <c r="A4" s="125" t="s">
        <v>226</v>
      </c>
      <c r="B4" s="123" t="s">
        <v>627</v>
      </c>
      <c r="C4" s="123" t="s">
        <v>227</v>
      </c>
      <c r="D4" s="125" t="s">
        <v>420</v>
      </c>
    </row>
    <row r="5" spans="1:4" ht="13.5" thickBot="1">
      <c r="A5" s="126" t="s">
        <v>228</v>
      </c>
      <c r="B5" s="397"/>
      <c r="C5" s="397">
        <v>2002</v>
      </c>
      <c r="D5" s="126"/>
    </row>
    <row r="6" spans="1:4" ht="12.75">
      <c r="A6" s="173" t="s">
        <v>236</v>
      </c>
      <c r="B6" s="423" t="s">
        <v>901</v>
      </c>
      <c r="C6" s="423">
        <v>325</v>
      </c>
      <c r="D6" s="424" t="s">
        <v>237</v>
      </c>
    </row>
    <row r="7" spans="1:4" ht="12.75">
      <c r="A7" s="176"/>
      <c r="B7" s="177"/>
      <c r="C7" s="177">
        <v>0</v>
      </c>
      <c r="D7" s="178" t="s">
        <v>596</v>
      </c>
    </row>
    <row r="8" spans="1:4" ht="12.75">
      <c r="A8" s="120"/>
      <c r="B8" s="179" t="s">
        <v>902</v>
      </c>
      <c r="C8" s="179">
        <v>2700</v>
      </c>
      <c r="D8" s="180" t="s">
        <v>564</v>
      </c>
    </row>
    <row r="9" spans="1:4" ht="12.75">
      <c r="A9" s="120"/>
      <c r="B9" s="179" t="s">
        <v>900</v>
      </c>
      <c r="C9" s="179">
        <v>0</v>
      </c>
      <c r="D9" s="180" t="s">
        <v>659</v>
      </c>
    </row>
    <row r="10" spans="1:4" ht="12.75">
      <c r="A10" s="120"/>
      <c r="B10" s="419" t="s">
        <v>903</v>
      </c>
      <c r="C10" s="419">
        <v>920</v>
      </c>
      <c r="D10" s="420" t="s">
        <v>658</v>
      </c>
    </row>
    <row r="11" spans="1:4" ht="12.75">
      <c r="A11" s="182"/>
      <c r="B11" s="421" t="s">
        <v>904</v>
      </c>
      <c r="C11" s="421">
        <v>1700</v>
      </c>
      <c r="D11" s="422" t="s">
        <v>238</v>
      </c>
    </row>
    <row r="12" spans="1:4" ht="12.75">
      <c r="A12" s="120"/>
      <c r="B12" s="179" t="s">
        <v>661</v>
      </c>
      <c r="C12" s="179">
        <v>50</v>
      </c>
      <c r="D12" s="181" t="s">
        <v>452</v>
      </c>
    </row>
    <row r="13" spans="1:4" ht="12.75">
      <c r="A13" s="120"/>
      <c r="B13" s="179" t="s">
        <v>647</v>
      </c>
      <c r="C13" s="179">
        <v>0</v>
      </c>
      <c r="D13" s="181" t="s">
        <v>520</v>
      </c>
    </row>
    <row r="14" spans="1:4" ht="12.75">
      <c r="A14" s="120"/>
      <c r="B14" s="179"/>
      <c r="C14" s="179">
        <v>1800</v>
      </c>
      <c r="D14" s="181" t="s">
        <v>746</v>
      </c>
    </row>
    <row r="15" spans="1:4" ht="12.75">
      <c r="A15" s="120"/>
      <c r="B15" s="419" t="s">
        <v>905</v>
      </c>
      <c r="C15" s="419">
        <v>130</v>
      </c>
      <c r="D15" s="420" t="s">
        <v>660</v>
      </c>
    </row>
    <row r="16" spans="1:4" ht="12.75">
      <c r="A16" s="120" t="s">
        <v>239</v>
      </c>
      <c r="B16" s="179"/>
      <c r="C16" s="179">
        <v>13</v>
      </c>
      <c r="D16" s="181" t="s">
        <v>453</v>
      </c>
    </row>
    <row r="17" spans="1:4" ht="12.75">
      <c r="A17" s="120"/>
      <c r="B17" s="179"/>
      <c r="C17" s="179">
        <v>0</v>
      </c>
      <c r="D17" s="181" t="s">
        <v>741</v>
      </c>
    </row>
    <row r="18" spans="1:4" ht="12.75">
      <c r="A18" s="120"/>
      <c r="B18" s="179" t="s">
        <v>777</v>
      </c>
      <c r="C18" s="179">
        <v>15</v>
      </c>
      <c r="D18" s="181" t="s">
        <v>240</v>
      </c>
    </row>
    <row r="19" spans="1:4" ht="12.75">
      <c r="A19" s="120"/>
      <c r="B19" s="179"/>
      <c r="C19" s="179">
        <v>10</v>
      </c>
      <c r="D19" s="181" t="s">
        <v>241</v>
      </c>
    </row>
    <row r="20" spans="1:4" ht="12.75">
      <c r="A20" s="120"/>
      <c r="B20" s="179"/>
      <c r="C20" s="179">
        <v>0</v>
      </c>
      <c r="D20" s="181" t="s">
        <v>242</v>
      </c>
    </row>
    <row r="21" spans="1:4" ht="12.75">
      <c r="A21" s="185"/>
      <c r="B21" s="179"/>
      <c r="C21" s="179">
        <v>0</v>
      </c>
      <c r="D21" s="181" t="s">
        <v>454</v>
      </c>
    </row>
    <row r="22" spans="1:4" ht="12.75">
      <c r="A22" s="185"/>
      <c r="B22" s="179"/>
      <c r="C22" s="179">
        <v>38</v>
      </c>
      <c r="D22" s="181" t="s">
        <v>447</v>
      </c>
    </row>
    <row r="23" spans="1:4" ht="12.75">
      <c r="A23" s="185"/>
      <c r="B23" s="179" t="s">
        <v>778</v>
      </c>
      <c r="C23" s="179">
        <v>25</v>
      </c>
      <c r="D23" s="181" t="s">
        <v>245</v>
      </c>
    </row>
    <row r="24" spans="1:4" ht="12.75">
      <c r="A24" s="185"/>
      <c r="B24" s="179" t="s">
        <v>906</v>
      </c>
      <c r="C24" s="179">
        <v>885</v>
      </c>
      <c r="D24" s="181" t="s">
        <v>561</v>
      </c>
    </row>
    <row r="25" spans="1:4" ht="12.75">
      <c r="A25" s="185"/>
      <c r="B25" s="179" t="s">
        <v>779</v>
      </c>
      <c r="C25" s="179">
        <v>120</v>
      </c>
      <c r="D25" s="181" t="s">
        <v>246</v>
      </c>
    </row>
    <row r="26" spans="1:4" ht="12.75">
      <c r="A26" s="185"/>
      <c r="B26" s="179"/>
      <c r="C26" s="179">
        <v>0</v>
      </c>
      <c r="D26" s="181" t="s">
        <v>247</v>
      </c>
    </row>
    <row r="27" spans="1:4" ht="12.75">
      <c r="A27" s="185"/>
      <c r="B27" s="179"/>
      <c r="C27" s="179">
        <v>0</v>
      </c>
      <c r="D27" s="181" t="s">
        <v>248</v>
      </c>
    </row>
    <row r="28" spans="1:4" ht="12.75">
      <c r="A28" s="185"/>
      <c r="B28" s="179"/>
      <c r="C28" s="179">
        <v>0</v>
      </c>
      <c r="D28" s="181" t="s">
        <v>249</v>
      </c>
    </row>
    <row r="29" spans="1:4" ht="12.75">
      <c r="A29" s="185"/>
      <c r="B29" s="419" t="s">
        <v>762</v>
      </c>
      <c r="C29" s="419">
        <v>40</v>
      </c>
      <c r="D29" s="420" t="s">
        <v>455</v>
      </c>
    </row>
    <row r="30" spans="1:4" ht="12.75">
      <c r="A30" s="185"/>
      <c r="B30" s="179" t="s">
        <v>761</v>
      </c>
      <c r="C30" s="179">
        <v>12</v>
      </c>
      <c r="D30" s="181" t="s">
        <v>438</v>
      </c>
    </row>
    <row r="31" spans="1:4" ht="12.75">
      <c r="A31" s="185"/>
      <c r="B31" s="179" t="s">
        <v>907</v>
      </c>
      <c r="C31" s="179">
        <v>50</v>
      </c>
      <c r="D31" s="181" t="s">
        <v>250</v>
      </c>
    </row>
    <row r="32" spans="1:4" ht="12.75">
      <c r="A32" s="185"/>
      <c r="B32" s="179"/>
      <c r="C32" s="179">
        <v>39</v>
      </c>
      <c r="D32" s="181" t="s">
        <v>450</v>
      </c>
    </row>
    <row r="33" spans="1:4" ht="12.75">
      <c r="A33" s="185"/>
      <c r="B33" s="179"/>
      <c r="C33" s="179">
        <v>23</v>
      </c>
      <c r="D33" s="181" t="s">
        <v>426</v>
      </c>
    </row>
    <row r="34" spans="1:4" ht="12.75">
      <c r="A34" s="185"/>
      <c r="B34" s="179"/>
      <c r="C34" s="179">
        <v>95</v>
      </c>
      <c r="D34" s="181" t="s">
        <v>452</v>
      </c>
    </row>
    <row r="35" spans="1:4" ht="12.75">
      <c r="A35" s="185"/>
      <c r="B35" s="179"/>
      <c r="C35" s="179">
        <v>0</v>
      </c>
      <c r="D35" s="181" t="s">
        <v>449</v>
      </c>
    </row>
    <row r="36" spans="1:4" ht="12.75">
      <c r="A36" s="185"/>
      <c r="B36" s="179" t="s">
        <v>662</v>
      </c>
      <c r="C36" s="179">
        <v>70</v>
      </c>
      <c r="D36" s="181" t="s">
        <v>590</v>
      </c>
    </row>
    <row r="37" spans="1:4" ht="12.75">
      <c r="A37" s="185"/>
      <c r="B37" s="179" t="s">
        <v>647</v>
      </c>
      <c r="C37" s="179">
        <v>0</v>
      </c>
      <c r="D37" s="181" t="s">
        <v>448</v>
      </c>
    </row>
    <row r="38" spans="1:4" ht="12.75">
      <c r="A38" s="186" t="s">
        <v>251</v>
      </c>
      <c r="B38" s="179"/>
      <c r="C38" s="179">
        <v>3</v>
      </c>
      <c r="D38" s="181" t="s">
        <v>245</v>
      </c>
    </row>
    <row r="39" spans="1:4" ht="12.75">
      <c r="A39" s="186"/>
      <c r="B39" s="179"/>
      <c r="C39" s="179">
        <v>0</v>
      </c>
      <c r="D39" s="181" t="s">
        <v>246</v>
      </c>
    </row>
    <row r="40" spans="1:4" ht="12.75">
      <c r="A40" s="186"/>
      <c r="B40" s="179"/>
      <c r="C40" s="179">
        <v>0</v>
      </c>
      <c r="D40" s="181" t="s">
        <v>250</v>
      </c>
    </row>
    <row r="41" spans="1:4" ht="12.75">
      <c r="A41" s="186" t="s">
        <v>253</v>
      </c>
      <c r="B41" s="179"/>
      <c r="C41" s="179">
        <v>0</v>
      </c>
      <c r="D41" s="181" t="s">
        <v>453</v>
      </c>
    </row>
    <row r="42" spans="1:4" ht="12.75">
      <c r="A42" s="187">
        <v>0.26</v>
      </c>
      <c r="B42" s="179"/>
      <c r="C42" s="179">
        <v>4</v>
      </c>
      <c r="D42" s="181" t="s">
        <v>240</v>
      </c>
    </row>
    <row r="43" spans="1:4" ht="12.75">
      <c r="A43" s="186"/>
      <c r="B43" s="179"/>
      <c r="C43" s="179">
        <v>85</v>
      </c>
      <c r="D43" s="181" t="s">
        <v>241</v>
      </c>
    </row>
    <row r="44" spans="1:4" ht="12.75">
      <c r="A44" s="186"/>
      <c r="B44" s="179"/>
      <c r="C44" s="179">
        <v>0</v>
      </c>
      <c r="D44" s="181" t="s">
        <v>242</v>
      </c>
    </row>
    <row r="45" spans="1:4" ht="12.75">
      <c r="A45" s="186"/>
      <c r="B45" s="179"/>
      <c r="C45" s="179">
        <v>0</v>
      </c>
      <c r="D45" s="181" t="s">
        <v>254</v>
      </c>
    </row>
    <row r="46" spans="1:4" ht="12.75">
      <c r="A46" s="186"/>
      <c r="B46" s="179"/>
      <c r="C46" s="179">
        <v>0</v>
      </c>
      <c r="D46" s="181" t="s">
        <v>244</v>
      </c>
    </row>
    <row r="47" spans="1:4" ht="12.75">
      <c r="A47" s="186"/>
      <c r="B47" s="179"/>
      <c r="C47" s="179">
        <v>0</v>
      </c>
      <c r="D47" s="181" t="s">
        <v>451</v>
      </c>
    </row>
    <row r="48" spans="1:4" ht="12.75">
      <c r="A48" s="186"/>
      <c r="B48" s="179"/>
      <c r="C48" s="179">
        <v>9</v>
      </c>
      <c r="D48" s="181" t="s">
        <v>503</v>
      </c>
    </row>
    <row r="49" spans="1:4" ht="12.75">
      <c r="A49" s="186"/>
      <c r="B49" s="179"/>
      <c r="C49" s="179">
        <v>0</v>
      </c>
      <c r="D49" s="181" t="s">
        <v>252</v>
      </c>
    </row>
    <row r="50" spans="1:4" ht="12.75">
      <c r="A50" s="186"/>
      <c r="B50" s="179"/>
      <c r="C50" s="179">
        <v>7</v>
      </c>
      <c r="D50" s="181" t="s">
        <v>245</v>
      </c>
    </row>
    <row r="51" spans="1:4" ht="12.75">
      <c r="A51" s="186"/>
      <c r="B51" s="179"/>
      <c r="C51" s="179">
        <v>230</v>
      </c>
      <c r="D51" s="181" t="s">
        <v>561</v>
      </c>
    </row>
    <row r="52" spans="1:4" ht="12.75">
      <c r="A52" s="186"/>
      <c r="B52" s="179"/>
      <c r="C52" s="179">
        <v>730</v>
      </c>
      <c r="D52" s="181" t="s">
        <v>246</v>
      </c>
    </row>
    <row r="53" spans="1:4" ht="12.75">
      <c r="A53" s="186"/>
      <c r="B53" s="179"/>
      <c r="C53" s="179">
        <v>0</v>
      </c>
      <c r="D53" s="181" t="s">
        <v>247</v>
      </c>
    </row>
    <row r="54" spans="1:4" ht="12.75">
      <c r="A54" s="186"/>
      <c r="B54" s="179"/>
      <c r="C54" s="179">
        <v>0</v>
      </c>
      <c r="D54" s="181" t="s">
        <v>248</v>
      </c>
    </row>
    <row r="55" spans="1:4" ht="12.75">
      <c r="A55" s="186"/>
      <c r="B55" s="179"/>
      <c r="C55" s="179">
        <v>0</v>
      </c>
      <c r="D55" s="181" t="s">
        <v>249</v>
      </c>
    </row>
    <row r="56" spans="1:4" ht="12.75">
      <c r="A56" s="186"/>
      <c r="B56" s="179"/>
      <c r="C56" s="179">
        <v>255</v>
      </c>
      <c r="D56" s="181" t="s">
        <v>442</v>
      </c>
    </row>
    <row r="57" spans="1:4" ht="12.75">
      <c r="A57" s="186"/>
      <c r="B57" s="179"/>
      <c r="C57" s="179">
        <v>3</v>
      </c>
      <c r="D57" s="181" t="s">
        <v>438</v>
      </c>
    </row>
    <row r="58" spans="1:4" ht="12.75">
      <c r="A58" s="186"/>
      <c r="B58" s="183"/>
      <c r="C58" s="183">
        <v>450</v>
      </c>
      <c r="D58" s="184" t="s">
        <v>250</v>
      </c>
    </row>
    <row r="59" spans="1:4" ht="12.75">
      <c r="A59" s="186"/>
      <c r="B59" s="179"/>
      <c r="C59" s="179">
        <v>10</v>
      </c>
      <c r="D59" s="181" t="s">
        <v>450</v>
      </c>
    </row>
    <row r="60" spans="1:4" ht="12.75">
      <c r="A60" s="186"/>
      <c r="B60" s="179"/>
      <c r="C60" s="179">
        <v>6</v>
      </c>
      <c r="D60" s="181" t="s">
        <v>426</v>
      </c>
    </row>
    <row r="61" spans="1:4" ht="12.75">
      <c r="A61" s="186"/>
      <c r="B61" s="179"/>
      <c r="C61" s="179">
        <v>36</v>
      </c>
      <c r="D61" s="181" t="s">
        <v>452</v>
      </c>
    </row>
    <row r="62" spans="1:4" ht="12.75">
      <c r="A62" s="186"/>
      <c r="B62" s="179"/>
      <c r="C62" s="179">
        <v>18</v>
      </c>
      <c r="D62" s="181" t="s">
        <v>590</v>
      </c>
    </row>
    <row r="63" spans="1:4" ht="12.75">
      <c r="A63" s="186"/>
      <c r="B63" s="179" t="s">
        <v>647</v>
      </c>
      <c r="C63" s="179">
        <v>0</v>
      </c>
      <c r="D63" s="181" t="s">
        <v>448</v>
      </c>
    </row>
    <row r="64" spans="1:4" ht="12.75">
      <c r="A64" s="186"/>
      <c r="B64" s="179"/>
      <c r="C64" s="179">
        <v>468</v>
      </c>
      <c r="D64" s="181" t="s">
        <v>591</v>
      </c>
    </row>
    <row r="65" spans="1:4" ht="12.75">
      <c r="A65" s="186"/>
      <c r="B65" s="179"/>
      <c r="C65" s="179">
        <v>30</v>
      </c>
      <c r="D65" s="181" t="s">
        <v>617</v>
      </c>
    </row>
    <row r="66" spans="1:4" ht="12.75">
      <c r="A66" s="186" t="s">
        <v>255</v>
      </c>
      <c r="B66" s="179"/>
      <c r="C66" s="179">
        <v>0</v>
      </c>
      <c r="D66" s="181" t="s">
        <v>453</v>
      </c>
    </row>
    <row r="67" spans="1:4" ht="12.75">
      <c r="A67" s="189">
        <v>0.09</v>
      </c>
      <c r="B67" s="179"/>
      <c r="C67" s="179">
        <v>2</v>
      </c>
      <c r="D67" s="181" t="s">
        <v>240</v>
      </c>
    </row>
    <row r="68" spans="1:4" ht="12.75">
      <c r="A68" s="186"/>
      <c r="B68" s="179"/>
      <c r="C68" s="179">
        <v>0</v>
      </c>
      <c r="D68" s="181" t="s">
        <v>242</v>
      </c>
    </row>
    <row r="69" spans="1:4" ht="12.75">
      <c r="A69" s="186"/>
      <c r="B69" s="179"/>
      <c r="C69" s="179">
        <v>30</v>
      </c>
      <c r="D69" s="181" t="s">
        <v>241</v>
      </c>
    </row>
    <row r="70" spans="1:4" ht="12.75">
      <c r="A70" s="186"/>
      <c r="B70" s="179"/>
      <c r="C70" s="179">
        <v>0</v>
      </c>
      <c r="D70" s="181" t="s">
        <v>243</v>
      </c>
    </row>
    <row r="71" spans="1:4" ht="12.75">
      <c r="A71" s="186"/>
      <c r="B71" s="179"/>
      <c r="C71" s="179">
        <v>0</v>
      </c>
      <c r="D71" s="181" t="s">
        <v>256</v>
      </c>
    </row>
    <row r="72" spans="1:4" ht="12.75">
      <c r="A72" s="186"/>
      <c r="B72" s="179"/>
      <c r="C72" s="179">
        <v>0</v>
      </c>
      <c r="D72" s="181" t="s">
        <v>456</v>
      </c>
    </row>
    <row r="73" spans="1:4" ht="12.75">
      <c r="A73" s="186"/>
      <c r="B73" s="179"/>
      <c r="C73" s="179">
        <v>3</v>
      </c>
      <c r="D73" s="181" t="s">
        <v>503</v>
      </c>
    </row>
    <row r="74" spans="1:4" ht="12.75">
      <c r="A74" s="186"/>
      <c r="B74" s="179"/>
      <c r="C74" s="179">
        <v>0</v>
      </c>
      <c r="D74" s="181" t="s">
        <v>252</v>
      </c>
    </row>
    <row r="75" spans="1:4" ht="12.75">
      <c r="A75" s="186"/>
      <c r="B75" s="179"/>
      <c r="C75" s="179">
        <v>2</v>
      </c>
      <c r="D75" s="181" t="s">
        <v>245</v>
      </c>
    </row>
    <row r="76" spans="1:4" ht="12.75">
      <c r="A76" s="186"/>
      <c r="B76" s="179"/>
      <c r="C76" s="179">
        <v>80</v>
      </c>
      <c r="D76" s="181" t="s">
        <v>561</v>
      </c>
    </row>
    <row r="77" spans="1:4" ht="12.75">
      <c r="A77" s="186"/>
      <c r="B77" s="179"/>
      <c r="C77" s="179">
        <v>250</v>
      </c>
      <c r="D77" s="181" t="s">
        <v>246</v>
      </c>
    </row>
    <row r="78" spans="1:4" ht="12.75">
      <c r="A78" s="186"/>
      <c r="B78" s="179"/>
      <c r="C78" s="179">
        <v>0</v>
      </c>
      <c r="D78" s="181" t="s">
        <v>599</v>
      </c>
    </row>
    <row r="79" spans="1:4" ht="12.75">
      <c r="A79" s="186"/>
      <c r="B79" s="179"/>
      <c r="C79" s="179">
        <v>0</v>
      </c>
      <c r="D79" s="181" t="s">
        <v>247</v>
      </c>
    </row>
    <row r="80" spans="1:4" ht="12.75">
      <c r="A80" s="186"/>
      <c r="B80" s="179"/>
      <c r="C80" s="179">
        <v>0</v>
      </c>
      <c r="D80" s="181" t="s">
        <v>248</v>
      </c>
    </row>
    <row r="81" spans="1:4" ht="12.75">
      <c r="A81" s="186"/>
      <c r="B81" s="179"/>
      <c r="C81" s="179">
        <v>0</v>
      </c>
      <c r="D81" s="181" t="s">
        <v>249</v>
      </c>
    </row>
    <row r="82" spans="1:4" ht="12.75">
      <c r="A82" s="186"/>
      <c r="B82" s="179"/>
      <c r="C82" s="179">
        <v>86</v>
      </c>
      <c r="D82" s="181" t="s">
        <v>442</v>
      </c>
    </row>
    <row r="83" spans="1:4" ht="12.75">
      <c r="A83" s="186"/>
      <c r="B83" s="183"/>
      <c r="C83" s="183">
        <v>1</v>
      </c>
      <c r="D83" s="184" t="s">
        <v>438</v>
      </c>
    </row>
    <row r="84" spans="1:4" ht="12.75">
      <c r="A84" s="186"/>
      <c r="B84" s="183"/>
      <c r="C84" s="183">
        <v>150</v>
      </c>
      <c r="D84" s="184" t="s">
        <v>250</v>
      </c>
    </row>
    <row r="85" spans="1:4" ht="12.75">
      <c r="A85" s="186"/>
      <c r="B85" s="179"/>
      <c r="C85" s="179">
        <v>3</v>
      </c>
      <c r="D85" s="181" t="s">
        <v>450</v>
      </c>
    </row>
    <row r="86" spans="1:4" ht="12.75">
      <c r="A86" s="186"/>
      <c r="B86" s="179"/>
      <c r="C86" s="179">
        <v>2</v>
      </c>
      <c r="D86" s="181" t="s">
        <v>457</v>
      </c>
    </row>
    <row r="87" spans="1:4" ht="12.75">
      <c r="A87" s="186"/>
      <c r="B87" s="179"/>
      <c r="C87" s="179">
        <v>15</v>
      </c>
      <c r="D87" s="190" t="s">
        <v>452</v>
      </c>
    </row>
    <row r="88" spans="1:4" ht="12.75">
      <c r="A88" s="188"/>
      <c r="B88" s="179"/>
      <c r="C88" s="179">
        <v>6</v>
      </c>
      <c r="D88" s="181" t="s">
        <v>590</v>
      </c>
    </row>
    <row r="89" spans="1:4" ht="12.75">
      <c r="A89" s="188"/>
      <c r="B89" s="179"/>
      <c r="C89" s="179">
        <v>0</v>
      </c>
      <c r="D89" s="181" t="s">
        <v>448</v>
      </c>
    </row>
    <row r="90" spans="1:4" ht="12.75">
      <c r="A90" s="188"/>
      <c r="B90" s="183"/>
      <c r="C90" s="183">
        <v>162</v>
      </c>
      <c r="D90" s="184" t="s">
        <v>591</v>
      </c>
    </row>
    <row r="91" spans="1:4" ht="12.75">
      <c r="A91" s="188"/>
      <c r="B91" s="183"/>
      <c r="C91" s="183">
        <v>10</v>
      </c>
      <c r="D91" s="184" t="s">
        <v>617</v>
      </c>
    </row>
    <row r="92" spans="1:4" ht="13.5" thickBot="1">
      <c r="A92" s="191" t="s">
        <v>257</v>
      </c>
      <c r="B92" s="192"/>
      <c r="C92" s="192">
        <v>25</v>
      </c>
      <c r="D92" s="193" t="s">
        <v>246</v>
      </c>
    </row>
    <row r="93" spans="1:4" ht="13.5" thickBot="1">
      <c r="A93" s="398" t="s">
        <v>220</v>
      </c>
      <c r="B93" s="124"/>
      <c r="C93" s="124">
        <f>SUM(C6:C92)</f>
        <v>12231</v>
      </c>
      <c r="D93" s="399"/>
    </row>
    <row r="94" spans="1:3" ht="12.75">
      <c r="A94" s="11"/>
      <c r="B94" s="109"/>
      <c r="C94" s="109"/>
    </row>
    <row r="95" spans="1:3" ht="19.5" thickBot="1">
      <c r="A95" s="1" t="s">
        <v>258</v>
      </c>
      <c r="B95" s="110"/>
      <c r="C95" s="110"/>
    </row>
    <row r="96" spans="1:4" ht="12.75">
      <c r="A96" s="125" t="s">
        <v>226</v>
      </c>
      <c r="B96" s="123" t="s">
        <v>627</v>
      </c>
      <c r="C96" s="123" t="s">
        <v>227</v>
      </c>
      <c r="D96" s="125" t="s">
        <v>420</v>
      </c>
    </row>
    <row r="97" spans="1:4" ht="13.5" thickBot="1">
      <c r="A97" s="126" t="s">
        <v>228</v>
      </c>
      <c r="B97" s="397"/>
      <c r="C97" s="397">
        <v>2002</v>
      </c>
      <c r="D97" s="126"/>
    </row>
    <row r="98" spans="1:4" ht="12.75">
      <c r="A98" s="173" t="s">
        <v>259</v>
      </c>
      <c r="B98" s="174" t="s">
        <v>664</v>
      </c>
      <c r="C98" s="174">
        <v>170</v>
      </c>
      <c r="D98" s="175" t="s">
        <v>260</v>
      </c>
    </row>
    <row r="99" spans="1:4" ht="12.75">
      <c r="A99" s="120"/>
      <c r="B99" s="179"/>
      <c r="C99" s="179">
        <v>90</v>
      </c>
      <c r="D99" s="181" t="s">
        <v>261</v>
      </c>
    </row>
    <row r="100" spans="1:4" ht="12.75">
      <c r="A100" s="120"/>
      <c r="B100" s="179"/>
      <c r="C100" s="179">
        <v>1200</v>
      </c>
      <c r="D100" s="190" t="s">
        <v>580</v>
      </c>
    </row>
    <row r="101" spans="1:4" ht="12.75">
      <c r="A101" s="120" t="s">
        <v>763</v>
      </c>
      <c r="B101" s="179"/>
      <c r="C101" s="179">
        <v>0</v>
      </c>
      <c r="D101" s="181" t="s">
        <v>262</v>
      </c>
    </row>
    <row r="102" spans="1:4" ht="12.75">
      <c r="A102" s="120"/>
      <c r="B102" s="428" t="s">
        <v>699</v>
      </c>
      <c r="C102" s="428">
        <v>59</v>
      </c>
      <c r="D102" s="429" t="s">
        <v>245</v>
      </c>
    </row>
    <row r="103" spans="1:4" ht="12.75">
      <c r="A103" s="120"/>
      <c r="B103" s="179"/>
      <c r="C103" s="179">
        <v>0</v>
      </c>
      <c r="D103" s="181" t="s">
        <v>468</v>
      </c>
    </row>
    <row r="104" spans="1:4" ht="12.75">
      <c r="A104" s="120"/>
      <c r="B104" s="179" t="s">
        <v>671</v>
      </c>
      <c r="C104" s="179">
        <v>15</v>
      </c>
      <c r="D104" s="181" t="s">
        <v>250</v>
      </c>
    </row>
    <row r="105" spans="1:4" ht="12.75">
      <c r="A105" s="120" t="s">
        <v>669</v>
      </c>
      <c r="B105" s="179" t="s">
        <v>665</v>
      </c>
      <c r="C105" s="179">
        <v>44</v>
      </c>
      <c r="D105" s="181" t="s">
        <v>260</v>
      </c>
    </row>
    <row r="106" spans="1:4" ht="12.75">
      <c r="A106" s="120"/>
      <c r="B106" s="179" t="s">
        <v>670</v>
      </c>
      <c r="C106" s="179">
        <v>16</v>
      </c>
      <c r="D106" s="181" t="s">
        <v>261</v>
      </c>
    </row>
    <row r="107" spans="1:4" ht="12.75">
      <c r="A107" s="120"/>
      <c r="B107" s="179" t="s">
        <v>673</v>
      </c>
      <c r="C107" s="179">
        <v>156</v>
      </c>
      <c r="D107" s="181" t="s">
        <v>242</v>
      </c>
    </row>
    <row r="108" spans="1:4" ht="12.75">
      <c r="A108" s="120"/>
      <c r="B108" s="179"/>
      <c r="C108" s="179">
        <v>0</v>
      </c>
      <c r="D108" s="181" t="s">
        <v>262</v>
      </c>
    </row>
    <row r="109" spans="1:4" ht="12.75">
      <c r="A109" s="120"/>
      <c r="B109" s="179"/>
      <c r="C109" s="179">
        <v>0</v>
      </c>
      <c r="D109" s="181" t="s">
        <v>263</v>
      </c>
    </row>
    <row r="110" spans="1:4" ht="12.75">
      <c r="A110" s="120"/>
      <c r="B110" s="179"/>
      <c r="C110" s="179">
        <v>0</v>
      </c>
      <c r="D110" s="181" t="s">
        <v>264</v>
      </c>
    </row>
    <row r="111" spans="1:4" ht="12.75">
      <c r="A111" s="120"/>
      <c r="B111" s="179"/>
      <c r="C111" s="179">
        <v>0</v>
      </c>
      <c r="D111" s="181" t="s">
        <v>274</v>
      </c>
    </row>
    <row r="112" spans="1:4" ht="12.75">
      <c r="A112" s="120"/>
      <c r="B112" s="179"/>
      <c r="C112" s="179">
        <v>0</v>
      </c>
      <c r="D112" s="181" t="s">
        <v>454</v>
      </c>
    </row>
    <row r="113" spans="1:4" ht="12.75">
      <c r="A113" s="120"/>
      <c r="B113" s="179"/>
      <c r="C113" s="179">
        <v>0</v>
      </c>
      <c r="D113" s="181" t="s">
        <v>503</v>
      </c>
    </row>
    <row r="114" spans="1:4" ht="12.75">
      <c r="A114" s="120"/>
      <c r="B114" s="179"/>
      <c r="C114" s="179">
        <v>0</v>
      </c>
      <c r="D114" s="181" t="s">
        <v>245</v>
      </c>
    </row>
    <row r="115" spans="1:4" ht="12.75">
      <c r="A115" s="120"/>
      <c r="B115" s="179" t="s">
        <v>701</v>
      </c>
      <c r="C115" s="179">
        <v>150</v>
      </c>
      <c r="D115" s="181" t="s">
        <v>246</v>
      </c>
    </row>
    <row r="116" spans="1:4" ht="12.75">
      <c r="A116" s="120"/>
      <c r="B116" s="428" t="s">
        <v>743</v>
      </c>
      <c r="C116" s="428">
        <v>0</v>
      </c>
      <c r="D116" s="429" t="s">
        <v>271</v>
      </c>
    </row>
    <row r="117" spans="1:4" ht="12.75">
      <c r="A117" s="120"/>
      <c r="B117" s="428" t="s">
        <v>713</v>
      </c>
      <c r="C117" s="428">
        <v>0</v>
      </c>
      <c r="D117" s="429" t="s">
        <v>265</v>
      </c>
    </row>
    <row r="118" spans="1:4" ht="12.75">
      <c r="A118" s="120"/>
      <c r="B118" s="179"/>
      <c r="C118" s="179">
        <v>0</v>
      </c>
      <c r="D118" s="181" t="s">
        <v>266</v>
      </c>
    </row>
    <row r="119" spans="1:4" ht="12.75">
      <c r="A119" s="120"/>
      <c r="B119" s="428" t="s">
        <v>748</v>
      </c>
      <c r="C119" s="428">
        <v>0</v>
      </c>
      <c r="D119" s="429" t="s">
        <v>463</v>
      </c>
    </row>
    <row r="120" spans="1:4" ht="12.75">
      <c r="A120" s="120"/>
      <c r="B120" s="179" t="s">
        <v>671</v>
      </c>
      <c r="C120" s="179">
        <v>15</v>
      </c>
      <c r="D120" s="181" t="s">
        <v>464</v>
      </c>
    </row>
    <row r="121" spans="1:4" ht="12.75">
      <c r="A121" s="120"/>
      <c r="B121" s="179" t="s">
        <v>679</v>
      </c>
      <c r="C121" s="179">
        <v>20</v>
      </c>
      <c r="D121" s="181" t="s">
        <v>250</v>
      </c>
    </row>
    <row r="122" spans="1:4" ht="12.75">
      <c r="A122" s="120"/>
      <c r="B122" s="179"/>
      <c r="C122" s="179">
        <v>0</v>
      </c>
      <c r="D122" s="181" t="s">
        <v>459</v>
      </c>
    </row>
    <row r="123" spans="1:4" ht="12.75">
      <c r="A123" s="120"/>
      <c r="B123" s="179" t="s">
        <v>757</v>
      </c>
      <c r="C123" s="179">
        <v>4</v>
      </c>
      <c r="D123" s="181" t="s">
        <v>465</v>
      </c>
    </row>
    <row r="124" spans="1:4" ht="12.75">
      <c r="A124" s="120"/>
      <c r="B124" s="179" t="s">
        <v>705</v>
      </c>
      <c r="C124" s="179">
        <v>40</v>
      </c>
      <c r="D124" s="181" t="s">
        <v>581</v>
      </c>
    </row>
    <row r="125" spans="1:4" ht="12.75">
      <c r="A125" s="120"/>
      <c r="B125" s="179"/>
      <c r="C125" s="179">
        <v>0</v>
      </c>
      <c r="D125" s="181" t="s">
        <v>600</v>
      </c>
    </row>
    <row r="126" spans="1:4" ht="12.75">
      <c r="A126" s="120" t="s">
        <v>267</v>
      </c>
      <c r="B126" s="179" t="s">
        <v>714</v>
      </c>
      <c r="C126" s="179">
        <v>0</v>
      </c>
      <c r="D126" s="181" t="s">
        <v>247</v>
      </c>
    </row>
    <row r="127" spans="1:4" ht="12.75">
      <c r="A127" s="120" t="s">
        <v>618</v>
      </c>
      <c r="B127" s="179" t="s">
        <v>666</v>
      </c>
      <c r="C127" s="179">
        <v>5</v>
      </c>
      <c r="D127" s="181" t="s">
        <v>260</v>
      </c>
    </row>
    <row r="128" spans="1:4" ht="12.75">
      <c r="A128" s="120"/>
      <c r="B128" s="179"/>
      <c r="C128" s="179">
        <v>4</v>
      </c>
      <c r="D128" s="181" t="s">
        <v>261</v>
      </c>
    </row>
    <row r="129" spans="1:4" ht="12.75">
      <c r="A129" s="120"/>
      <c r="B129" s="179"/>
      <c r="C129" s="179">
        <v>10</v>
      </c>
      <c r="D129" s="181" t="s">
        <v>242</v>
      </c>
    </row>
    <row r="130" spans="1:4" ht="12.75">
      <c r="A130" s="120"/>
      <c r="B130" s="179"/>
      <c r="C130" s="179">
        <v>0</v>
      </c>
      <c r="D130" s="181" t="s">
        <v>272</v>
      </c>
    </row>
    <row r="131" spans="1:4" ht="12.75">
      <c r="A131" s="120"/>
      <c r="B131" s="179"/>
      <c r="C131" s="179">
        <v>0</v>
      </c>
      <c r="D131" s="181" t="s">
        <v>574</v>
      </c>
    </row>
    <row r="132" spans="1:4" ht="12.75">
      <c r="A132" s="120"/>
      <c r="B132" s="179"/>
      <c r="C132" s="179">
        <v>0</v>
      </c>
      <c r="D132" s="181" t="s">
        <v>456</v>
      </c>
    </row>
    <row r="133" spans="1:4" ht="12.75">
      <c r="A133" s="120"/>
      <c r="B133" s="179" t="s">
        <v>689</v>
      </c>
      <c r="C133" s="179">
        <v>1</v>
      </c>
      <c r="D133" s="181" t="s">
        <v>268</v>
      </c>
    </row>
    <row r="134" spans="1:4" ht="12.75">
      <c r="A134" s="120"/>
      <c r="B134" s="179" t="s">
        <v>683</v>
      </c>
      <c r="C134" s="179">
        <v>55</v>
      </c>
      <c r="D134" s="181" t="s">
        <v>467</v>
      </c>
    </row>
    <row r="135" spans="1:4" ht="12.75">
      <c r="A135" s="120"/>
      <c r="B135" s="179"/>
      <c r="C135" s="179">
        <v>0</v>
      </c>
      <c r="D135" s="181" t="s">
        <v>461</v>
      </c>
    </row>
    <row r="136" spans="1:4" ht="12.75">
      <c r="A136" s="120"/>
      <c r="B136" s="179"/>
      <c r="C136" s="179">
        <v>0</v>
      </c>
      <c r="D136" s="181" t="s">
        <v>245</v>
      </c>
    </row>
    <row r="137" spans="1:4" ht="12.75">
      <c r="A137" s="120"/>
      <c r="B137" s="179" t="s">
        <v>702</v>
      </c>
      <c r="C137" s="179">
        <v>35</v>
      </c>
      <c r="D137" s="181" t="s">
        <v>246</v>
      </c>
    </row>
    <row r="138" spans="1:4" ht="12.75">
      <c r="A138" s="120"/>
      <c r="B138" s="179" t="s">
        <v>715</v>
      </c>
      <c r="C138" s="179">
        <v>0</v>
      </c>
      <c r="D138" s="181" t="s">
        <v>247</v>
      </c>
    </row>
    <row r="139" spans="1:4" ht="12.75">
      <c r="A139" s="120"/>
      <c r="B139" s="179"/>
      <c r="C139" s="179">
        <v>0</v>
      </c>
      <c r="D139" s="181" t="s">
        <v>249</v>
      </c>
    </row>
    <row r="140" spans="1:4" ht="12.75">
      <c r="A140" s="120"/>
      <c r="B140" s="179" t="s">
        <v>684</v>
      </c>
      <c r="C140" s="179">
        <v>5</v>
      </c>
      <c r="D140" s="181" t="s">
        <v>468</v>
      </c>
    </row>
    <row r="141" spans="1:4" ht="12.75">
      <c r="A141" s="120"/>
      <c r="B141" s="179"/>
      <c r="C141" s="179">
        <v>0</v>
      </c>
      <c r="D141" s="181" t="s">
        <v>250</v>
      </c>
    </row>
    <row r="142" spans="1:4" ht="12.75">
      <c r="A142" s="120" t="s">
        <v>269</v>
      </c>
      <c r="B142" s="179"/>
      <c r="C142" s="179">
        <v>0</v>
      </c>
      <c r="D142" s="181" t="s">
        <v>462</v>
      </c>
    </row>
    <row r="143" spans="1:4" ht="12.75">
      <c r="A143" s="120"/>
      <c r="B143" s="179" t="s">
        <v>685</v>
      </c>
      <c r="C143" s="179">
        <v>2</v>
      </c>
      <c r="D143" s="181" t="s">
        <v>270</v>
      </c>
    </row>
    <row r="144" spans="1:4" ht="12.75">
      <c r="A144" s="120"/>
      <c r="B144" s="179" t="s">
        <v>742</v>
      </c>
      <c r="C144" s="179">
        <v>230</v>
      </c>
      <c r="D144" s="181" t="s">
        <v>271</v>
      </c>
    </row>
    <row r="145" spans="1:4" ht="12.75">
      <c r="A145" s="120"/>
      <c r="B145" s="179" t="s">
        <v>667</v>
      </c>
      <c r="C145" s="179">
        <v>63</v>
      </c>
      <c r="D145" s="181" t="s">
        <v>260</v>
      </c>
    </row>
    <row r="146" spans="1:4" ht="12.75">
      <c r="A146" s="120"/>
      <c r="B146" s="179"/>
      <c r="C146" s="179">
        <v>53</v>
      </c>
      <c r="D146" s="181" t="s">
        <v>261</v>
      </c>
    </row>
    <row r="147" spans="1:4" ht="12.75">
      <c r="A147" s="120"/>
      <c r="B147" s="179" t="s">
        <v>674</v>
      </c>
      <c r="C147" s="179">
        <v>236</v>
      </c>
      <c r="D147" s="181" t="s">
        <v>242</v>
      </c>
    </row>
    <row r="148" spans="1:4" ht="12.75">
      <c r="A148" s="120"/>
      <c r="B148" s="179" t="s">
        <v>677</v>
      </c>
      <c r="C148" s="179">
        <v>47</v>
      </c>
      <c r="D148" s="181" t="s">
        <v>262</v>
      </c>
    </row>
    <row r="149" spans="1:4" ht="12.75">
      <c r="A149" s="120"/>
      <c r="B149" s="179"/>
      <c r="C149" s="179">
        <v>30</v>
      </c>
      <c r="D149" s="181" t="s">
        <v>272</v>
      </c>
    </row>
    <row r="150" spans="1:4" ht="12.75">
      <c r="A150" s="120"/>
      <c r="B150" s="179"/>
      <c r="C150" s="179">
        <v>15</v>
      </c>
      <c r="D150" s="181" t="s">
        <v>273</v>
      </c>
    </row>
    <row r="151" spans="1:4" ht="12.75">
      <c r="A151" s="120"/>
      <c r="B151" s="179"/>
      <c r="C151" s="179">
        <v>17</v>
      </c>
      <c r="D151" s="181" t="s">
        <v>274</v>
      </c>
    </row>
    <row r="152" spans="1:4" ht="12.75">
      <c r="A152" s="120"/>
      <c r="B152" s="179" t="s">
        <v>679</v>
      </c>
      <c r="C152" s="179">
        <v>20</v>
      </c>
      <c r="D152" s="181" t="s">
        <v>454</v>
      </c>
    </row>
    <row r="153" spans="1:4" ht="12.75">
      <c r="A153" s="120"/>
      <c r="B153" s="179" t="s">
        <v>690</v>
      </c>
      <c r="C153" s="179">
        <v>24</v>
      </c>
      <c r="D153" s="181" t="s">
        <v>268</v>
      </c>
    </row>
    <row r="154" spans="1:4" ht="12.75">
      <c r="A154" s="120"/>
      <c r="B154" s="179" t="s">
        <v>684</v>
      </c>
      <c r="C154" s="179">
        <v>5</v>
      </c>
      <c r="D154" s="181" t="s">
        <v>467</v>
      </c>
    </row>
    <row r="155" spans="1:4" ht="12.75">
      <c r="A155" s="120"/>
      <c r="B155" s="179" t="s">
        <v>691</v>
      </c>
      <c r="C155" s="179">
        <v>17</v>
      </c>
      <c r="D155" s="181" t="s">
        <v>460</v>
      </c>
    </row>
    <row r="156" spans="1:4" ht="12.75">
      <c r="A156" s="120"/>
      <c r="B156" s="428" t="s">
        <v>700</v>
      </c>
      <c r="C156" s="428">
        <v>50</v>
      </c>
      <c r="D156" s="429" t="s">
        <v>245</v>
      </c>
    </row>
    <row r="157" spans="1:4" ht="12.75">
      <c r="A157" s="120"/>
      <c r="B157" s="179" t="s">
        <v>681</v>
      </c>
      <c r="C157" s="179">
        <v>200</v>
      </c>
      <c r="D157" s="181" t="s">
        <v>246</v>
      </c>
    </row>
    <row r="158" spans="1:4" ht="12.75">
      <c r="A158" s="120"/>
      <c r="B158" s="179" t="s">
        <v>675</v>
      </c>
      <c r="C158" s="179">
        <v>0</v>
      </c>
      <c r="D158" s="181" t="s">
        <v>247</v>
      </c>
    </row>
    <row r="159" spans="1:4" ht="12.75">
      <c r="A159" s="120"/>
      <c r="B159" s="179" t="s">
        <v>698</v>
      </c>
      <c r="C159" s="179">
        <v>10</v>
      </c>
      <c r="D159" s="181" t="s">
        <v>266</v>
      </c>
    </row>
    <row r="160" spans="1:4" ht="12.75">
      <c r="A160" s="120"/>
      <c r="B160" s="179" t="s">
        <v>698</v>
      </c>
      <c r="C160" s="179">
        <v>10</v>
      </c>
      <c r="D160" s="181" t="s">
        <v>248</v>
      </c>
    </row>
    <row r="161" spans="1:4" ht="12.75">
      <c r="A161" s="120"/>
      <c r="B161" s="179" t="s">
        <v>720</v>
      </c>
      <c r="C161" s="179">
        <v>22</v>
      </c>
      <c r="D161" s="181" t="s">
        <v>275</v>
      </c>
    </row>
    <row r="162" spans="1:4" ht="12.75">
      <c r="A162" s="120"/>
      <c r="B162" s="179"/>
      <c r="C162" s="179">
        <v>0</v>
      </c>
      <c r="D162" s="181" t="s">
        <v>441</v>
      </c>
    </row>
    <row r="163" spans="1:4" ht="12.75">
      <c r="A163" s="120"/>
      <c r="B163" s="179" t="s">
        <v>698</v>
      </c>
      <c r="C163" s="179">
        <v>10</v>
      </c>
      <c r="D163" s="181" t="s">
        <v>249</v>
      </c>
    </row>
    <row r="164" spans="1:4" ht="12.75">
      <c r="A164" s="120"/>
      <c r="B164" s="179" t="s">
        <v>733</v>
      </c>
      <c r="C164" s="179">
        <v>340</v>
      </c>
      <c r="D164" s="181" t="s">
        <v>464</v>
      </c>
    </row>
    <row r="165" spans="1:4" ht="12.75">
      <c r="A165" s="120"/>
      <c r="B165" s="179" t="s">
        <v>715</v>
      </c>
      <c r="C165" s="179">
        <v>3</v>
      </c>
      <c r="D165" s="181" t="s">
        <v>471</v>
      </c>
    </row>
    <row r="166" spans="1:4" ht="12.75">
      <c r="A166" s="120"/>
      <c r="B166" s="195" t="s">
        <v>685</v>
      </c>
      <c r="C166" s="195">
        <v>2</v>
      </c>
      <c r="D166" s="196" t="s">
        <v>458</v>
      </c>
    </row>
    <row r="167" spans="1:4" ht="12.75">
      <c r="A167" s="120"/>
      <c r="B167" s="428" t="s">
        <v>899</v>
      </c>
      <c r="C167" s="428">
        <v>320</v>
      </c>
      <c r="D167" s="429" t="s">
        <v>250</v>
      </c>
    </row>
    <row r="168" spans="1:4" ht="12.75">
      <c r="A168" s="120"/>
      <c r="B168" s="179" t="s">
        <v>728</v>
      </c>
      <c r="C168" s="179">
        <v>30</v>
      </c>
      <c r="D168" s="181" t="s">
        <v>425</v>
      </c>
    </row>
    <row r="169" spans="1:4" ht="12.75">
      <c r="A169" s="120"/>
      <c r="B169" s="428" t="s">
        <v>749</v>
      </c>
      <c r="C169" s="428">
        <v>150</v>
      </c>
      <c r="D169" s="429" t="s">
        <v>463</v>
      </c>
    </row>
    <row r="170" spans="1:4" ht="12.75">
      <c r="A170" s="120"/>
      <c r="B170" s="179" t="s">
        <v>675</v>
      </c>
      <c r="C170" s="179">
        <v>25</v>
      </c>
      <c r="D170" s="181" t="s">
        <v>436</v>
      </c>
    </row>
    <row r="171" spans="1:4" ht="12.75">
      <c r="A171" s="120"/>
      <c r="B171" s="179" t="s">
        <v>701</v>
      </c>
      <c r="C171" s="179">
        <v>150</v>
      </c>
      <c r="D171" s="181" t="s">
        <v>568</v>
      </c>
    </row>
    <row r="172" spans="1:4" ht="12.75">
      <c r="A172" s="120"/>
      <c r="B172" s="179" t="s">
        <v>675</v>
      </c>
      <c r="C172" s="179">
        <v>25</v>
      </c>
      <c r="D172" s="181" t="s">
        <v>459</v>
      </c>
    </row>
    <row r="173" spans="1:4" ht="12.75">
      <c r="A173" s="120"/>
      <c r="B173" s="179" t="s">
        <v>684</v>
      </c>
      <c r="C173" s="179">
        <v>5</v>
      </c>
      <c r="D173" s="181" t="s">
        <v>452</v>
      </c>
    </row>
    <row r="174" spans="1:4" ht="12.75">
      <c r="A174" s="120"/>
      <c r="B174" s="428" t="s">
        <v>759</v>
      </c>
      <c r="C174" s="428">
        <v>18</v>
      </c>
      <c r="D174" s="429" t="s">
        <v>470</v>
      </c>
    </row>
    <row r="175" spans="1:4" ht="12.75">
      <c r="A175" s="120"/>
      <c r="B175" s="179" t="s">
        <v>760</v>
      </c>
      <c r="C175" s="179">
        <v>120</v>
      </c>
      <c r="D175" s="181" t="s">
        <v>581</v>
      </c>
    </row>
    <row r="176" spans="1:4" ht="12.75">
      <c r="A176" s="228"/>
      <c r="B176" s="183" t="s">
        <v>647</v>
      </c>
      <c r="C176" s="183">
        <v>0</v>
      </c>
      <c r="D176" s="184" t="s">
        <v>469</v>
      </c>
    </row>
    <row r="177" spans="1:4" ht="13.5" thickBot="1">
      <c r="A177" s="197"/>
      <c r="B177" s="406" t="s">
        <v>666</v>
      </c>
      <c r="C177" s="406">
        <v>7</v>
      </c>
      <c r="D177" s="193" t="s">
        <v>600</v>
      </c>
    </row>
    <row r="178" spans="1:4" ht="13.5" thickBot="1">
      <c r="A178" s="131" t="s">
        <v>276</v>
      </c>
      <c r="B178" s="391"/>
      <c r="C178" s="391">
        <f>SUM(C98:C177)</f>
        <v>4350</v>
      </c>
      <c r="D178" s="132"/>
    </row>
    <row r="179" spans="1:4" ht="12.75">
      <c r="A179" s="87"/>
      <c r="B179" s="413"/>
      <c r="C179" s="413"/>
      <c r="D179" s="426"/>
    </row>
    <row r="180" spans="1:4" ht="12.75">
      <c r="A180" s="136"/>
      <c r="B180" s="137"/>
      <c r="C180" s="137"/>
      <c r="D180" s="152"/>
    </row>
    <row r="181" spans="1:3" ht="19.5" thickBot="1">
      <c r="A181" s="1" t="s">
        <v>225</v>
      </c>
      <c r="B181" s="110"/>
      <c r="C181" s="110"/>
    </row>
    <row r="182" spans="1:4" ht="12.75">
      <c r="A182" s="125" t="s">
        <v>226</v>
      </c>
      <c r="B182" s="123" t="s">
        <v>627</v>
      </c>
      <c r="C182" s="123" t="s">
        <v>227</v>
      </c>
      <c r="D182" s="125" t="s">
        <v>420</v>
      </c>
    </row>
    <row r="183" spans="1:4" ht="13.5" thickBot="1">
      <c r="A183" s="126" t="s">
        <v>228</v>
      </c>
      <c r="B183" s="397"/>
      <c r="C183" s="397">
        <v>2002</v>
      </c>
      <c r="D183" s="126"/>
    </row>
    <row r="184" spans="1:4" ht="12.75">
      <c r="A184" s="182"/>
      <c r="B184" s="183" t="s">
        <v>726</v>
      </c>
      <c r="C184" s="183">
        <v>1250</v>
      </c>
      <c r="D184" s="184" t="s">
        <v>473</v>
      </c>
    </row>
    <row r="185" spans="1:4" ht="13.5" thickBot="1">
      <c r="A185" s="403"/>
      <c r="B185" s="192"/>
      <c r="C185" s="192">
        <v>0</v>
      </c>
      <c r="D185" s="193" t="s">
        <v>472</v>
      </c>
    </row>
    <row r="186" spans="1:4" ht="13.5" thickBot="1">
      <c r="A186" s="81"/>
      <c r="B186" s="124"/>
      <c r="C186" s="124">
        <f>SUM(C184:C185)</f>
        <v>1250</v>
      </c>
      <c r="D186" s="81"/>
    </row>
    <row r="187" spans="1:4" ht="12.75">
      <c r="A187" s="87"/>
      <c r="B187" s="413"/>
      <c r="C187" s="413"/>
      <c r="D187" s="87"/>
    </row>
    <row r="188" spans="1:4" ht="12.75">
      <c r="A188" s="136"/>
      <c r="B188" s="137"/>
      <c r="C188" s="137"/>
      <c r="D188" s="136"/>
    </row>
    <row r="189" spans="1:3" ht="19.5" thickBot="1">
      <c r="A189" s="3" t="s">
        <v>229</v>
      </c>
      <c r="B189" s="111"/>
      <c r="C189" s="111"/>
    </row>
    <row r="190" spans="1:4" ht="12.75">
      <c r="A190" s="125" t="s">
        <v>226</v>
      </c>
      <c r="B190" s="123" t="s">
        <v>627</v>
      </c>
      <c r="C190" s="123" t="s">
        <v>227</v>
      </c>
      <c r="D190" s="125" t="s">
        <v>420</v>
      </c>
    </row>
    <row r="191" spans="1:4" ht="13.5" thickBot="1">
      <c r="A191" s="126" t="s">
        <v>228</v>
      </c>
      <c r="B191" s="397"/>
      <c r="C191" s="397">
        <v>2002</v>
      </c>
      <c r="D191" s="126"/>
    </row>
    <row r="192" spans="1:4" ht="12.75">
      <c r="A192" s="173"/>
      <c r="B192" s="174" t="s">
        <v>726</v>
      </c>
      <c r="C192" s="174">
        <v>361</v>
      </c>
      <c r="D192" s="175" t="s">
        <v>474</v>
      </c>
    </row>
    <row r="193" spans="1:4" ht="13.5" thickBot="1">
      <c r="A193" s="228"/>
      <c r="B193" s="430" t="s">
        <v>727</v>
      </c>
      <c r="C193" s="430">
        <v>1132</v>
      </c>
      <c r="D193" s="431" t="s">
        <v>472</v>
      </c>
    </row>
    <row r="194" spans="1:4" ht="13.5" thickBot="1">
      <c r="A194" s="81"/>
      <c r="B194" s="124"/>
      <c r="C194" s="124">
        <f>SUM(C192:C193)</f>
        <v>1493</v>
      </c>
      <c r="D194" s="81"/>
    </row>
    <row r="195" spans="1:3" ht="12.75">
      <c r="A195" s="6"/>
      <c r="B195" s="109"/>
      <c r="C195" s="109"/>
    </row>
    <row r="196" spans="1:3" ht="19.5" thickBot="1">
      <c r="A196" s="1" t="s">
        <v>230</v>
      </c>
      <c r="B196" s="110"/>
      <c r="C196" s="110"/>
    </row>
    <row r="197" spans="1:4" ht="12.75">
      <c r="A197" s="125" t="s">
        <v>226</v>
      </c>
      <c r="B197" s="123" t="s">
        <v>627</v>
      </c>
      <c r="C197" s="123" t="s">
        <v>227</v>
      </c>
      <c r="D197" s="125" t="s">
        <v>420</v>
      </c>
    </row>
    <row r="198" spans="1:4" ht="13.5" thickBot="1">
      <c r="A198" s="126" t="s">
        <v>228</v>
      </c>
      <c r="B198" s="397"/>
      <c r="C198" s="397">
        <v>2002</v>
      </c>
      <c r="D198" s="126"/>
    </row>
    <row r="199" spans="1:4" ht="12.75">
      <c r="A199" s="173" t="s">
        <v>277</v>
      </c>
      <c r="B199" s="174"/>
      <c r="C199" s="174">
        <v>16</v>
      </c>
      <c r="D199" s="175" t="s">
        <v>278</v>
      </c>
    </row>
    <row r="200" spans="1:4" ht="12.75">
      <c r="A200" s="120"/>
      <c r="B200" s="179"/>
      <c r="C200" s="179">
        <v>13</v>
      </c>
      <c r="D200" s="181" t="s">
        <v>279</v>
      </c>
    </row>
    <row r="201" spans="1:4" ht="12.75">
      <c r="A201" s="120"/>
      <c r="B201" s="179"/>
      <c r="C201" s="179">
        <v>95</v>
      </c>
      <c r="D201" s="181" t="s">
        <v>280</v>
      </c>
    </row>
    <row r="202" spans="1:4" ht="12.75">
      <c r="A202" s="120"/>
      <c r="B202" s="179"/>
      <c r="C202" s="179">
        <v>32</v>
      </c>
      <c r="D202" s="181" t="s">
        <v>281</v>
      </c>
    </row>
    <row r="203" spans="1:4" ht="12.75">
      <c r="A203" s="120"/>
      <c r="B203" s="179"/>
      <c r="C203" s="179">
        <v>6</v>
      </c>
      <c r="D203" s="181" t="s">
        <v>454</v>
      </c>
    </row>
    <row r="204" spans="1:4" ht="12.75">
      <c r="A204" s="120"/>
      <c r="B204" s="179"/>
      <c r="C204" s="179">
        <v>10</v>
      </c>
      <c r="D204" s="181" t="s">
        <v>282</v>
      </c>
    </row>
    <row r="205" spans="1:4" ht="12.75">
      <c r="A205" s="120"/>
      <c r="B205" s="179" t="s">
        <v>685</v>
      </c>
      <c r="C205" s="179">
        <v>0</v>
      </c>
      <c r="D205" s="181" t="s">
        <v>475</v>
      </c>
    </row>
    <row r="206" spans="1:4" ht="12.75">
      <c r="A206" s="120"/>
      <c r="B206" s="179" t="s">
        <v>686</v>
      </c>
      <c r="C206" s="179">
        <v>20</v>
      </c>
      <c r="D206" s="181" t="s">
        <v>283</v>
      </c>
    </row>
    <row r="207" spans="1:4" ht="12.75">
      <c r="A207" s="120"/>
      <c r="B207" s="179" t="s">
        <v>716</v>
      </c>
      <c r="C207" s="179">
        <v>31</v>
      </c>
      <c r="D207" s="181" t="s">
        <v>284</v>
      </c>
    </row>
    <row r="208" spans="1:4" ht="12.75">
      <c r="A208" s="120"/>
      <c r="B208" s="179" t="s">
        <v>721</v>
      </c>
      <c r="C208" s="179">
        <v>12</v>
      </c>
      <c r="D208" s="181" t="s">
        <v>285</v>
      </c>
    </row>
    <row r="209" spans="1:4" ht="12.75">
      <c r="A209" s="120"/>
      <c r="B209" s="179"/>
      <c r="C209" s="179">
        <v>0</v>
      </c>
      <c r="D209" s="181" t="s">
        <v>286</v>
      </c>
    </row>
    <row r="210" spans="1:4" ht="12.75">
      <c r="A210" s="120"/>
      <c r="B210" s="179" t="s">
        <v>734</v>
      </c>
      <c r="C210" s="179">
        <v>780</v>
      </c>
      <c r="D210" s="181" t="s">
        <v>478</v>
      </c>
    </row>
    <row r="211" spans="1:4" ht="12.75">
      <c r="A211" s="120"/>
      <c r="B211" s="179" t="s">
        <v>697</v>
      </c>
      <c r="C211" s="179">
        <v>70</v>
      </c>
      <c r="D211" s="181" t="s">
        <v>437</v>
      </c>
    </row>
    <row r="212" spans="1:4" ht="12.75">
      <c r="A212" s="120"/>
      <c r="B212" s="179" t="s">
        <v>740</v>
      </c>
      <c r="C212" s="179">
        <v>70</v>
      </c>
      <c r="D212" s="181" t="s">
        <v>438</v>
      </c>
    </row>
    <row r="213" spans="1:4" ht="12.75">
      <c r="A213" s="120"/>
      <c r="B213" s="179"/>
      <c r="C213" s="179">
        <v>9</v>
      </c>
      <c r="D213" s="181" t="s">
        <v>287</v>
      </c>
    </row>
    <row r="214" spans="1:4" ht="12.75">
      <c r="A214" s="120"/>
      <c r="B214" s="179" t="s">
        <v>684</v>
      </c>
      <c r="C214" s="179">
        <v>5</v>
      </c>
      <c r="D214" s="181" t="s">
        <v>601</v>
      </c>
    </row>
    <row r="215" spans="1:4" ht="12.75">
      <c r="A215" s="120"/>
      <c r="B215" s="179" t="s">
        <v>715</v>
      </c>
      <c r="C215" s="179">
        <v>3</v>
      </c>
      <c r="D215" s="181" t="s">
        <v>480</v>
      </c>
    </row>
    <row r="216" spans="1:4" ht="12.75">
      <c r="A216" s="120"/>
      <c r="B216" s="179" t="s">
        <v>715</v>
      </c>
      <c r="C216" s="179">
        <v>3</v>
      </c>
      <c r="D216" s="181" t="s">
        <v>479</v>
      </c>
    </row>
    <row r="217" spans="1:4" ht="12.75">
      <c r="A217" s="120"/>
      <c r="B217" s="179" t="s">
        <v>757</v>
      </c>
      <c r="C217" s="179">
        <v>4</v>
      </c>
      <c r="D217" s="181" t="s">
        <v>521</v>
      </c>
    </row>
    <row r="218" spans="1:4" ht="12.75">
      <c r="A218" s="120"/>
      <c r="B218" s="179" t="s">
        <v>647</v>
      </c>
      <c r="C218" s="179">
        <v>0</v>
      </c>
      <c r="D218" s="181" t="s">
        <v>477</v>
      </c>
    </row>
    <row r="219" spans="1:4" ht="12.75">
      <c r="A219" s="120"/>
      <c r="B219" s="179" t="s">
        <v>730</v>
      </c>
      <c r="C219" s="179">
        <v>70</v>
      </c>
      <c r="D219" s="181" t="s">
        <v>609</v>
      </c>
    </row>
    <row r="220" spans="1:4" ht="12.75">
      <c r="A220" s="120" t="s">
        <v>231</v>
      </c>
      <c r="B220" s="179"/>
      <c r="C220" s="179">
        <v>106</v>
      </c>
      <c r="D220" s="181" t="s">
        <v>278</v>
      </c>
    </row>
    <row r="221" spans="1:4" ht="12.75">
      <c r="A221" s="120"/>
      <c r="B221" s="179"/>
      <c r="C221" s="179">
        <v>85</v>
      </c>
      <c r="D221" s="181" t="s">
        <v>279</v>
      </c>
    </row>
    <row r="222" spans="1:4" ht="12.75">
      <c r="A222" s="120"/>
      <c r="B222" s="179"/>
      <c r="C222" s="179">
        <v>415</v>
      </c>
      <c r="D222" s="181" t="s">
        <v>280</v>
      </c>
    </row>
    <row r="223" spans="1:4" ht="12.75">
      <c r="A223" s="120"/>
      <c r="B223" s="179"/>
      <c r="C223" s="179">
        <v>10</v>
      </c>
      <c r="D223" s="181" t="s">
        <v>281</v>
      </c>
    </row>
    <row r="224" spans="1:4" ht="12.75">
      <c r="A224" s="120"/>
      <c r="B224" s="179"/>
      <c r="C224" s="179">
        <v>110</v>
      </c>
      <c r="D224" s="181" t="s">
        <v>456</v>
      </c>
    </row>
    <row r="225" spans="1:4" ht="12.75">
      <c r="A225" s="120"/>
      <c r="B225" s="179"/>
      <c r="C225" s="179">
        <v>12</v>
      </c>
      <c r="D225" s="181" t="s">
        <v>282</v>
      </c>
    </row>
    <row r="226" spans="1:4" ht="12.75">
      <c r="A226" s="120"/>
      <c r="B226" s="179" t="s">
        <v>717</v>
      </c>
      <c r="C226" s="179">
        <v>163</v>
      </c>
      <c r="D226" s="181" t="s">
        <v>283</v>
      </c>
    </row>
    <row r="227" spans="1:4" ht="12.75">
      <c r="A227" s="120"/>
      <c r="B227" s="179"/>
      <c r="C227" s="179">
        <v>0</v>
      </c>
      <c r="D227" s="181" t="s">
        <v>285</v>
      </c>
    </row>
    <row r="228" spans="1:4" ht="12.75">
      <c r="A228" s="120"/>
      <c r="B228" s="179" t="s">
        <v>698</v>
      </c>
      <c r="C228" s="179">
        <v>10</v>
      </c>
      <c r="D228" s="181" t="s">
        <v>286</v>
      </c>
    </row>
    <row r="229" spans="1:4" ht="12.75">
      <c r="A229" s="120"/>
      <c r="B229" s="179"/>
      <c r="C229" s="179">
        <v>0</v>
      </c>
      <c r="D229" s="181" t="s">
        <v>423</v>
      </c>
    </row>
    <row r="230" spans="1:4" ht="12.75">
      <c r="A230" s="120"/>
      <c r="B230" s="179" t="s">
        <v>747</v>
      </c>
      <c r="C230" s="179">
        <v>115</v>
      </c>
      <c r="D230" s="181" t="s">
        <v>287</v>
      </c>
    </row>
    <row r="231" spans="1:4" ht="12.75">
      <c r="A231" s="120"/>
      <c r="B231" s="179" t="s">
        <v>753</v>
      </c>
      <c r="C231" s="179">
        <v>4100</v>
      </c>
      <c r="D231" s="181" t="s">
        <v>481</v>
      </c>
    </row>
    <row r="232" spans="1:4" ht="12.75">
      <c r="A232" s="120"/>
      <c r="B232" s="179" t="s">
        <v>744</v>
      </c>
      <c r="C232" s="179">
        <v>75</v>
      </c>
      <c r="D232" s="181" t="s">
        <v>521</v>
      </c>
    </row>
    <row r="233" spans="1:4" ht="12.75">
      <c r="A233" s="120"/>
      <c r="B233" s="179" t="s">
        <v>647</v>
      </c>
      <c r="C233" s="179">
        <v>0</v>
      </c>
      <c r="D233" s="181" t="s">
        <v>477</v>
      </c>
    </row>
    <row r="234" spans="1:4" ht="12.75">
      <c r="A234" s="120" t="s">
        <v>288</v>
      </c>
      <c r="B234" s="179"/>
      <c r="C234" s="179">
        <v>55</v>
      </c>
      <c r="D234" s="181" t="s">
        <v>278</v>
      </c>
    </row>
    <row r="235" spans="1:4" ht="12.75">
      <c r="A235" s="120"/>
      <c r="B235" s="179"/>
      <c r="C235" s="179">
        <v>37</v>
      </c>
      <c r="D235" s="181" t="s">
        <v>279</v>
      </c>
    </row>
    <row r="236" spans="1:4" ht="12.75">
      <c r="A236" s="120"/>
      <c r="B236" s="179"/>
      <c r="C236" s="179">
        <v>148</v>
      </c>
      <c r="D236" s="181" t="s">
        <v>280</v>
      </c>
    </row>
    <row r="237" spans="1:4" ht="12.75">
      <c r="A237" s="120"/>
      <c r="B237" s="179"/>
      <c r="C237" s="179">
        <v>148</v>
      </c>
      <c r="D237" s="181" t="s">
        <v>281</v>
      </c>
    </row>
    <row r="238" spans="1:4" ht="12.75">
      <c r="A238" s="120"/>
      <c r="B238" s="179"/>
      <c r="C238" s="179">
        <v>53</v>
      </c>
      <c r="D238" s="181" t="s">
        <v>454</v>
      </c>
    </row>
    <row r="239" spans="1:4" ht="12.75">
      <c r="A239" s="120"/>
      <c r="B239" s="179"/>
      <c r="C239" s="179">
        <v>0</v>
      </c>
      <c r="D239" s="181" t="s">
        <v>476</v>
      </c>
    </row>
    <row r="240" spans="1:4" ht="12.75">
      <c r="A240" s="120"/>
      <c r="B240" s="179"/>
      <c r="C240" s="179">
        <v>5</v>
      </c>
      <c r="D240" s="181" t="s">
        <v>282</v>
      </c>
    </row>
    <row r="241" spans="1:4" ht="12.75">
      <c r="A241" s="120"/>
      <c r="B241" s="179"/>
      <c r="C241" s="179">
        <v>0</v>
      </c>
      <c r="D241" s="190" t="s">
        <v>475</v>
      </c>
    </row>
    <row r="242" spans="1:4" ht="12.75">
      <c r="A242" s="120"/>
      <c r="B242" s="179" t="s">
        <v>714</v>
      </c>
      <c r="C242" s="179">
        <v>90</v>
      </c>
      <c r="D242" s="181" t="s">
        <v>283</v>
      </c>
    </row>
    <row r="243" spans="1:4" ht="12.75">
      <c r="A243" s="120"/>
      <c r="B243" s="179" t="s">
        <v>718</v>
      </c>
      <c r="C243" s="179">
        <v>220</v>
      </c>
      <c r="D243" s="181" t="s">
        <v>284</v>
      </c>
    </row>
    <row r="244" spans="1:4" ht="12.75">
      <c r="A244" s="120"/>
      <c r="B244" s="179" t="s">
        <v>722</v>
      </c>
      <c r="C244" s="179">
        <v>10</v>
      </c>
      <c r="D244" s="181" t="s">
        <v>285</v>
      </c>
    </row>
    <row r="245" spans="1:4" ht="12.75">
      <c r="A245" s="120"/>
      <c r="B245" s="179"/>
      <c r="C245" s="179">
        <v>0</v>
      </c>
      <c r="D245" s="181" t="s">
        <v>286</v>
      </c>
    </row>
    <row r="246" spans="1:4" ht="12.75">
      <c r="A246" s="120"/>
      <c r="B246" s="179" t="s">
        <v>735</v>
      </c>
      <c r="C246" s="179">
        <v>165</v>
      </c>
      <c r="D246" s="181" t="s">
        <v>482</v>
      </c>
    </row>
    <row r="247" spans="1:4" ht="12.75">
      <c r="A247" s="120"/>
      <c r="B247" s="179" t="s">
        <v>739</v>
      </c>
      <c r="C247" s="179">
        <v>30</v>
      </c>
      <c r="D247" s="181" t="s">
        <v>473</v>
      </c>
    </row>
    <row r="248" spans="1:4" ht="12.75">
      <c r="A248" s="120"/>
      <c r="B248" s="179" t="s">
        <v>671</v>
      </c>
      <c r="C248" s="179">
        <v>30</v>
      </c>
      <c r="D248" s="181" t="s">
        <v>438</v>
      </c>
    </row>
    <row r="249" spans="1:4" ht="12.75">
      <c r="A249" s="120"/>
      <c r="B249" s="179" t="s">
        <v>708</v>
      </c>
      <c r="C249" s="179">
        <v>60</v>
      </c>
      <c r="D249" s="181" t="s">
        <v>287</v>
      </c>
    </row>
    <row r="250" spans="1:4" ht="12.75">
      <c r="A250" s="120"/>
      <c r="B250" s="179" t="s">
        <v>750</v>
      </c>
      <c r="C250" s="179">
        <v>500</v>
      </c>
      <c r="D250" s="201" t="s">
        <v>483</v>
      </c>
    </row>
    <row r="251" spans="1:4" ht="12.75">
      <c r="A251" s="120"/>
      <c r="B251" s="179" t="s">
        <v>721</v>
      </c>
      <c r="C251" s="179">
        <v>12</v>
      </c>
      <c r="D251" s="181" t="s">
        <v>426</v>
      </c>
    </row>
    <row r="252" spans="1:4" ht="12.75">
      <c r="A252" s="120"/>
      <c r="B252" s="179" t="s">
        <v>679</v>
      </c>
      <c r="C252" s="179">
        <v>20</v>
      </c>
      <c r="D252" s="181" t="s">
        <v>481</v>
      </c>
    </row>
    <row r="253" spans="1:4" ht="12.75">
      <c r="A253" s="120"/>
      <c r="B253" s="179" t="s">
        <v>679</v>
      </c>
      <c r="C253" s="179">
        <v>20</v>
      </c>
      <c r="D253" s="181" t="s">
        <v>485</v>
      </c>
    </row>
    <row r="254" spans="1:4" ht="12.75">
      <c r="A254" s="120"/>
      <c r="B254" s="179" t="s">
        <v>708</v>
      </c>
      <c r="C254" s="179">
        <v>60</v>
      </c>
      <c r="D254" s="181" t="s">
        <v>521</v>
      </c>
    </row>
    <row r="255" spans="1:4" ht="12.75">
      <c r="A255" s="120"/>
      <c r="B255" s="179" t="s">
        <v>647</v>
      </c>
      <c r="C255" s="179">
        <v>0</v>
      </c>
      <c r="D255" s="181" t="s">
        <v>477</v>
      </c>
    </row>
    <row r="256" spans="1:4" ht="12.75">
      <c r="A256" s="120"/>
      <c r="B256" s="179" t="s">
        <v>731</v>
      </c>
      <c r="C256" s="179">
        <v>38</v>
      </c>
      <c r="D256" s="181" t="s">
        <v>609</v>
      </c>
    </row>
    <row r="257" spans="1:4" ht="12.75">
      <c r="A257" s="120" t="s">
        <v>289</v>
      </c>
      <c r="B257" s="179" t="s">
        <v>671</v>
      </c>
      <c r="C257" s="179">
        <v>12</v>
      </c>
      <c r="D257" s="181" t="s">
        <v>484</v>
      </c>
    </row>
    <row r="258" spans="1:4" ht="12.75">
      <c r="A258" s="120"/>
      <c r="B258" s="179" t="s">
        <v>684</v>
      </c>
      <c r="C258" s="179">
        <v>5</v>
      </c>
      <c r="D258" s="181" t="s">
        <v>485</v>
      </c>
    </row>
    <row r="259" spans="1:4" ht="12.75">
      <c r="A259" s="120" t="s">
        <v>290</v>
      </c>
      <c r="B259" s="179" t="s">
        <v>728</v>
      </c>
      <c r="C259" s="179">
        <v>30</v>
      </c>
      <c r="D259" s="181" t="s">
        <v>291</v>
      </c>
    </row>
    <row r="260" spans="1:4" ht="12.75">
      <c r="A260" s="120"/>
      <c r="B260" s="179" t="s">
        <v>693</v>
      </c>
      <c r="C260" s="179">
        <v>200</v>
      </c>
      <c r="D260" s="181" t="s">
        <v>292</v>
      </c>
    </row>
    <row r="261" spans="1:4" ht="12.75">
      <c r="A261" s="120"/>
      <c r="B261" s="179"/>
      <c r="C261" s="179">
        <v>0</v>
      </c>
      <c r="D261" s="181" t="s">
        <v>476</v>
      </c>
    </row>
    <row r="262" spans="1:4" ht="12.75">
      <c r="A262" s="120"/>
      <c r="B262" s="179" t="s">
        <v>695</v>
      </c>
      <c r="C262" s="179">
        <v>20</v>
      </c>
      <c r="D262" s="181" t="s">
        <v>282</v>
      </c>
    </row>
    <row r="263" spans="1:4" ht="12.75">
      <c r="A263" s="120"/>
      <c r="B263" s="179" t="s">
        <v>702</v>
      </c>
      <c r="C263" s="179">
        <v>35</v>
      </c>
      <c r="D263" s="201" t="s">
        <v>293</v>
      </c>
    </row>
    <row r="264" spans="1:4" ht="12.75">
      <c r="A264" s="120"/>
      <c r="B264" s="179"/>
      <c r="C264" s="179">
        <v>0</v>
      </c>
      <c r="D264" s="181" t="s">
        <v>285</v>
      </c>
    </row>
    <row r="265" spans="1:4" ht="12.75">
      <c r="A265" s="120"/>
      <c r="B265" s="179" t="s">
        <v>675</v>
      </c>
      <c r="C265" s="179">
        <v>20</v>
      </c>
      <c r="D265" s="181" t="s">
        <v>435</v>
      </c>
    </row>
    <row r="266" spans="1:4" ht="12.75">
      <c r="A266" s="120"/>
      <c r="B266" s="179" t="s">
        <v>678</v>
      </c>
      <c r="C266" s="179">
        <v>200</v>
      </c>
      <c r="D266" s="181" t="s">
        <v>287</v>
      </c>
    </row>
    <row r="267" spans="1:4" ht="12.75">
      <c r="A267" s="120"/>
      <c r="B267" s="179" t="s">
        <v>693</v>
      </c>
      <c r="C267" s="179">
        <v>200</v>
      </c>
      <c r="D267" s="181" t="s">
        <v>466</v>
      </c>
    </row>
    <row r="268" spans="1:4" ht="12.75">
      <c r="A268" s="120"/>
      <c r="B268" s="179" t="s">
        <v>679</v>
      </c>
      <c r="C268" s="179">
        <v>20</v>
      </c>
      <c r="D268" s="181" t="s">
        <v>483</v>
      </c>
    </row>
    <row r="269" spans="1:4" ht="12.75">
      <c r="A269" s="120"/>
      <c r="B269" s="179" t="s">
        <v>684</v>
      </c>
      <c r="C269" s="179">
        <v>5</v>
      </c>
      <c r="D269" s="181" t="s">
        <v>436</v>
      </c>
    </row>
    <row r="270" spans="1:4" ht="12.75">
      <c r="A270" s="120"/>
      <c r="B270" s="179" t="s">
        <v>709</v>
      </c>
      <c r="C270" s="179">
        <v>50</v>
      </c>
      <c r="D270" s="181" t="s">
        <v>569</v>
      </c>
    </row>
    <row r="271" spans="1:4" ht="12.75">
      <c r="A271" s="120"/>
      <c r="B271" s="179" t="s">
        <v>709</v>
      </c>
      <c r="C271" s="179">
        <v>50</v>
      </c>
      <c r="D271" s="181" t="s">
        <v>452</v>
      </c>
    </row>
    <row r="272" spans="1:4" ht="12.75">
      <c r="A272" s="120"/>
      <c r="B272" s="183" t="s">
        <v>671</v>
      </c>
      <c r="C272" s="183">
        <v>15</v>
      </c>
      <c r="D272" s="181" t="s">
        <v>521</v>
      </c>
    </row>
    <row r="273" spans="1:4" ht="13.5" thickBot="1">
      <c r="A273" s="120" t="s">
        <v>232</v>
      </c>
      <c r="B273" s="183" t="s">
        <v>989</v>
      </c>
      <c r="C273" s="183">
        <v>300</v>
      </c>
      <c r="D273" s="181" t="s">
        <v>452</v>
      </c>
    </row>
    <row r="274" spans="1:4" ht="13.5" thickBot="1">
      <c r="A274" s="131" t="s">
        <v>220</v>
      </c>
      <c r="B274" s="124"/>
      <c r="C274" s="124">
        <f>SUM(C199:C273)</f>
        <v>9313</v>
      </c>
      <c r="D274" s="81"/>
    </row>
    <row r="275" spans="2:3" ht="12.75">
      <c r="B275" s="110"/>
      <c r="C275" s="110"/>
    </row>
    <row r="276" spans="1:3" ht="19.5" thickBot="1">
      <c r="A276" s="1" t="s">
        <v>294</v>
      </c>
      <c r="B276" s="110"/>
      <c r="C276" s="110"/>
    </row>
    <row r="277" spans="1:4" ht="12.75">
      <c r="A277" s="125" t="s">
        <v>226</v>
      </c>
      <c r="B277" s="123" t="s">
        <v>627</v>
      </c>
      <c r="C277" s="123" t="s">
        <v>227</v>
      </c>
      <c r="D277" s="125" t="s">
        <v>420</v>
      </c>
    </row>
    <row r="278" spans="1:4" ht="13.5" thickBot="1">
      <c r="A278" s="126" t="s">
        <v>228</v>
      </c>
      <c r="B278" s="397"/>
      <c r="C278" s="397">
        <v>2002</v>
      </c>
      <c r="D278" s="126"/>
    </row>
    <row r="279" spans="1:4" ht="12.75">
      <c r="A279" s="176" t="s">
        <v>295</v>
      </c>
      <c r="B279" s="466"/>
      <c r="C279" s="466">
        <v>0</v>
      </c>
      <c r="D279" s="206" t="s">
        <v>271</v>
      </c>
    </row>
    <row r="280" spans="1:4" ht="12.75">
      <c r="A280" s="176"/>
      <c r="B280" s="177"/>
      <c r="C280" s="177">
        <v>1</v>
      </c>
      <c r="D280" s="178" t="s">
        <v>260</v>
      </c>
    </row>
    <row r="281" spans="1:4" ht="12.75">
      <c r="A281" s="120"/>
      <c r="B281" s="179"/>
      <c r="C281" s="179">
        <v>1</v>
      </c>
      <c r="D281" s="181" t="s">
        <v>261</v>
      </c>
    </row>
    <row r="282" spans="1:4" ht="12.75">
      <c r="A282" s="120"/>
      <c r="B282" s="179"/>
      <c r="C282" s="179">
        <v>5</v>
      </c>
      <c r="D282" s="181" t="s">
        <v>296</v>
      </c>
    </row>
    <row r="283" spans="1:4" ht="12.75">
      <c r="A283" s="120"/>
      <c r="B283" s="179"/>
      <c r="C283" s="179">
        <v>0</v>
      </c>
      <c r="D283" s="181" t="s">
        <v>419</v>
      </c>
    </row>
    <row r="284" spans="1:4" ht="12.75">
      <c r="A284" s="120"/>
      <c r="B284" s="179" t="s">
        <v>703</v>
      </c>
      <c r="C284" s="179">
        <v>65</v>
      </c>
      <c r="D284" s="181" t="s">
        <v>246</v>
      </c>
    </row>
    <row r="285" spans="1:4" ht="12.75">
      <c r="A285" s="120"/>
      <c r="B285" s="179"/>
      <c r="C285" s="179">
        <v>0</v>
      </c>
      <c r="D285" s="181" t="s">
        <v>297</v>
      </c>
    </row>
    <row r="286" spans="1:4" ht="12.75">
      <c r="A286" s="120"/>
      <c r="B286" s="179" t="s">
        <v>698</v>
      </c>
      <c r="C286" s="179">
        <v>7</v>
      </c>
      <c r="D286" s="181" t="s">
        <v>468</v>
      </c>
    </row>
    <row r="287" spans="1:4" ht="12.75">
      <c r="A287" s="120"/>
      <c r="B287" s="179"/>
      <c r="C287" s="179">
        <v>1</v>
      </c>
      <c r="D287" s="181" t="s">
        <v>250</v>
      </c>
    </row>
    <row r="288" spans="1:4" ht="12.75">
      <c r="A288" s="120" t="s">
        <v>298</v>
      </c>
      <c r="B288" s="179"/>
      <c r="C288" s="179">
        <v>10</v>
      </c>
      <c r="D288" s="181" t="s">
        <v>260</v>
      </c>
    </row>
    <row r="289" spans="1:4" ht="12.75">
      <c r="A289" s="120"/>
      <c r="B289" s="179" t="s">
        <v>671</v>
      </c>
      <c r="C289" s="179">
        <v>10</v>
      </c>
      <c r="D289" s="181" t="s">
        <v>261</v>
      </c>
    </row>
    <row r="290" spans="1:4" ht="12.75">
      <c r="A290" s="120"/>
      <c r="B290" s="428" t="s">
        <v>781</v>
      </c>
      <c r="C290" s="428">
        <v>65</v>
      </c>
      <c r="D290" s="429" t="s">
        <v>296</v>
      </c>
    </row>
    <row r="291" spans="1:4" ht="12.75">
      <c r="A291" s="120"/>
      <c r="B291" s="179"/>
      <c r="C291" s="179">
        <v>5</v>
      </c>
      <c r="D291" s="181" t="s">
        <v>262</v>
      </c>
    </row>
    <row r="292" spans="1:4" ht="12.75">
      <c r="A292" s="120"/>
      <c r="B292" s="179" t="s">
        <v>680</v>
      </c>
      <c r="C292" s="179">
        <v>8</v>
      </c>
      <c r="D292" s="181" t="s">
        <v>456</v>
      </c>
    </row>
    <row r="293" spans="1:4" ht="12.75">
      <c r="A293" s="120"/>
      <c r="B293" s="179" t="s">
        <v>780</v>
      </c>
      <c r="C293" s="179">
        <v>15</v>
      </c>
      <c r="D293" s="181" t="s">
        <v>447</v>
      </c>
    </row>
    <row r="294" spans="1:4" ht="12.75">
      <c r="A294" s="120"/>
      <c r="B294" s="179" t="s">
        <v>684</v>
      </c>
      <c r="C294" s="179">
        <v>5</v>
      </c>
      <c r="D294" s="181" t="s">
        <v>245</v>
      </c>
    </row>
    <row r="295" spans="1:4" ht="12.75">
      <c r="A295" s="120"/>
      <c r="B295" s="179" t="s">
        <v>694</v>
      </c>
      <c r="C295" s="179">
        <v>150</v>
      </c>
      <c r="D295" s="181" t="s">
        <v>246</v>
      </c>
    </row>
    <row r="296" spans="1:4" ht="12.75">
      <c r="A296" s="120"/>
      <c r="B296" s="179" t="s">
        <v>690</v>
      </c>
      <c r="C296" s="179">
        <v>0</v>
      </c>
      <c r="D296" s="181" t="s">
        <v>297</v>
      </c>
    </row>
    <row r="297" spans="1:4" ht="12.75">
      <c r="A297" s="120"/>
      <c r="B297" s="179"/>
      <c r="C297" s="179">
        <v>0</v>
      </c>
      <c r="D297" s="181" t="s">
        <v>275</v>
      </c>
    </row>
    <row r="298" spans="1:4" ht="12.75">
      <c r="A298" s="120"/>
      <c r="B298" s="179"/>
      <c r="C298" s="179">
        <v>0</v>
      </c>
      <c r="D298" s="181" t="s">
        <v>249</v>
      </c>
    </row>
    <row r="299" spans="1:4" ht="12.75">
      <c r="A299" s="120"/>
      <c r="B299" s="179" t="s">
        <v>728</v>
      </c>
      <c r="C299" s="179">
        <v>25</v>
      </c>
      <c r="D299" s="181" t="s">
        <v>468</v>
      </c>
    </row>
    <row r="300" spans="1:4" ht="12.75">
      <c r="A300" s="120"/>
      <c r="B300" s="179" t="s">
        <v>702</v>
      </c>
      <c r="C300" s="179">
        <v>35</v>
      </c>
      <c r="D300" s="181" t="s">
        <v>299</v>
      </c>
    </row>
    <row r="301" spans="1:4" ht="12.75">
      <c r="A301" s="120"/>
      <c r="B301" s="179" t="s">
        <v>686</v>
      </c>
      <c r="C301" s="179">
        <v>5</v>
      </c>
      <c r="D301" s="181" t="s">
        <v>492</v>
      </c>
    </row>
    <row r="302" spans="1:4" ht="12.75">
      <c r="A302" s="120"/>
      <c r="B302" s="179" t="s">
        <v>721</v>
      </c>
      <c r="C302" s="179">
        <v>12</v>
      </c>
      <c r="D302" s="181" t="s">
        <v>452</v>
      </c>
    </row>
    <row r="303" spans="1:4" ht="12.75">
      <c r="A303" s="120"/>
      <c r="B303" s="179" t="s">
        <v>685</v>
      </c>
      <c r="C303" s="179">
        <v>2</v>
      </c>
      <c r="D303" s="181" t="s">
        <v>449</v>
      </c>
    </row>
    <row r="304" spans="1:4" ht="12.75">
      <c r="A304" s="120"/>
      <c r="B304" s="179" t="s">
        <v>647</v>
      </c>
      <c r="C304" s="179">
        <v>0</v>
      </c>
      <c r="D304" s="181" t="s">
        <v>491</v>
      </c>
    </row>
    <row r="305" spans="1:4" ht="12.75">
      <c r="A305" s="120"/>
      <c r="B305" s="179"/>
      <c r="C305" s="179">
        <v>6</v>
      </c>
      <c r="D305" s="181" t="s">
        <v>603</v>
      </c>
    </row>
    <row r="306" spans="1:4" ht="12.75">
      <c r="A306" s="120" t="s">
        <v>300</v>
      </c>
      <c r="B306" s="179" t="s">
        <v>704</v>
      </c>
      <c r="C306" s="179">
        <v>94</v>
      </c>
      <c r="D306" s="181" t="s">
        <v>246</v>
      </c>
    </row>
    <row r="307" spans="1:4" ht="12.75">
      <c r="A307" s="120"/>
      <c r="B307" s="179" t="s">
        <v>711</v>
      </c>
      <c r="C307" s="179">
        <v>460</v>
      </c>
      <c r="D307" s="181" t="s">
        <v>441</v>
      </c>
    </row>
    <row r="308" spans="1:4" ht="12.75">
      <c r="A308" s="120"/>
      <c r="B308" s="179" t="s">
        <v>684</v>
      </c>
      <c r="C308" s="179">
        <v>5</v>
      </c>
      <c r="D308" s="181" t="s">
        <v>442</v>
      </c>
    </row>
    <row r="309" spans="1:4" ht="12.75">
      <c r="A309" s="120"/>
      <c r="B309" s="179"/>
      <c r="C309" s="179">
        <v>0</v>
      </c>
      <c r="D309" s="181" t="s">
        <v>250</v>
      </c>
    </row>
    <row r="310" spans="1:4" ht="12.75">
      <c r="A310" s="120" t="s">
        <v>302</v>
      </c>
      <c r="B310" s="179" t="s">
        <v>701</v>
      </c>
      <c r="C310" s="179">
        <v>150</v>
      </c>
      <c r="D310" s="181" t="s">
        <v>246</v>
      </c>
    </row>
    <row r="311" spans="1:4" ht="12.75">
      <c r="A311" s="120"/>
      <c r="B311" s="179" t="s">
        <v>709</v>
      </c>
      <c r="C311" s="179">
        <v>70</v>
      </c>
      <c r="D311" s="181" t="s">
        <v>712</v>
      </c>
    </row>
    <row r="312" spans="1:4" ht="12.75">
      <c r="A312" s="120"/>
      <c r="B312" s="179" t="s">
        <v>679</v>
      </c>
      <c r="C312" s="179">
        <v>20</v>
      </c>
      <c r="D312" s="181" t="s">
        <v>486</v>
      </c>
    </row>
    <row r="313" spans="1:4" ht="12.75">
      <c r="A313" s="120" t="s">
        <v>303</v>
      </c>
      <c r="B313" s="179"/>
      <c r="C313" s="179">
        <v>0</v>
      </c>
      <c r="D313" s="181" t="s">
        <v>456</v>
      </c>
    </row>
    <row r="314" spans="1:4" ht="12.75">
      <c r="A314" s="120" t="s">
        <v>126</v>
      </c>
      <c r="B314" s="179" t="s">
        <v>698</v>
      </c>
      <c r="C314" s="179">
        <v>2</v>
      </c>
      <c r="D314" s="181" t="s">
        <v>245</v>
      </c>
    </row>
    <row r="315" spans="1:4" ht="12.75">
      <c r="A315" s="120"/>
      <c r="B315" s="179" t="s">
        <v>705</v>
      </c>
      <c r="C315" s="179">
        <v>40</v>
      </c>
      <c r="D315" s="181" t="s">
        <v>246</v>
      </c>
    </row>
    <row r="316" spans="1:4" ht="12.75">
      <c r="A316" s="120"/>
      <c r="B316" s="179" t="s">
        <v>684</v>
      </c>
      <c r="C316" s="179">
        <v>0</v>
      </c>
      <c r="D316" s="181" t="s">
        <v>297</v>
      </c>
    </row>
    <row r="317" spans="1:4" ht="12.75">
      <c r="A317" s="120"/>
      <c r="B317" s="179" t="s">
        <v>684</v>
      </c>
      <c r="C317" s="179">
        <v>5</v>
      </c>
      <c r="D317" s="181" t="s">
        <v>442</v>
      </c>
    </row>
    <row r="318" spans="1:4" ht="12.75">
      <c r="A318" s="120"/>
      <c r="B318" s="179" t="s">
        <v>684</v>
      </c>
      <c r="C318" s="179">
        <v>5</v>
      </c>
      <c r="D318" s="181" t="s">
        <v>299</v>
      </c>
    </row>
    <row r="319" spans="1:4" ht="12.75">
      <c r="A319" s="120"/>
      <c r="B319" s="179" t="s">
        <v>685</v>
      </c>
      <c r="C319" s="179">
        <v>2</v>
      </c>
      <c r="D319" s="181" t="s">
        <v>494</v>
      </c>
    </row>
    <row r="320" spans="1:4" ht="12.75">
      <c r="A320" s="120" t="s">
        <v>304</v>
      </c>
      <c r="B320" s="179" t="s">
        <v>706</v>
      </c>
      <c r="C320" s="179">
        <v>90</v>
      </c>
      <c r="D320" s="181" t="s">
        <v>246</v>
      </c>
    </row>
    <row r="321" spans="1:4" ht="12.75">
      <c r="A321" s="120" t="s">
        <v>305</v>
      </c>
      <c r="B321" s="179"/>
      <c r="C321" s="179">
        <v>15</v>
      </c>
      <c r="D321" s="181" t="s">
        <v>296</v>
      </c>
    </row>
    <row r="322" spans="1:4" ht="12.75">
      <c r="A322" s="182"/>
      <c r="B322" s="183"/>
      <c r="C322" s="183">
        <v>0</v>
      </c>
      <c r="D322" s="184" t="s">
        <v>447</v>
      </c>
    </row>
    <row r="323" spans="1:4" ht="12.75">
      <c r="A323" s="182"/>
      <c r="B323" s="183" t="s">
        <v>698</v>
      </c>
      <c r="C323" s="183">
        <v>0</v>
      </c>
      <c r="D323" s="184" t="s">
        <v>297</v>
      </c>
    </row>
    <row r="324" spans="1:4" ht="12.75">
      <c r="A324" s="120"/>
      <c r="B324" s="179" t="s">
        <v>679</v>
      </c>
      <c r="C324" s="179">
        <v>6</v>
      </c>
      <c r="D324" s="181" t="s">
        <v>468</v>
      </c>
    </row>
    <row r="325" spans="1:4" ht="12.75">
      <c r="A325" s="120"/>
      <c r="B325" s="179"/>
      <c r="C325" s="179">
        <v>0</v>
      </c>
      <c r="D325" s="181" t="s">
        <v>299</v>
      </c>
    </row>
    <row r="326" spans="1:4" ht="12.75">
      <c r="A326" s="120" t="s">
        <v>306</v>
      </c>
      <c r="B326" s="179" t="s">
        <v>715</v>
      </c>
      <c r="C326" s="179">
        <v>3</v>
      </c>
      <c r="D326" s="181" t="s">
        <v>291</v>
      </c>
    </row>
    <row r="327" spans="1:4" ht="12.75">
      <c r="A327" s="120"/>
      <c r="B327" s="179" t="s">
        <v>722</v>
      </c>
      <c r="C327" s="179">
        <v>10</v>
      </c>
      <c r="D327" s="181" t="s">
        <v>493</v>
      </c>
    </row>
    <row r="328" spans="1:4" ht="12.75">
      <c r="A328" s="120"/>
      <c r="B328" s="179" t="s">
        <v>679</v>
      </c>
      <c r="C328" s="179">
        <v>10</v>
      </c>
      <c r="D328" s="181" t="s">
        <v>271</v>
      </c>
    </row>
    <row r="329" spans="1:4" ht="12.75">
      <c r="A329" s="120"/>
      <c r="B329" s="179"/>
      <c r="C329" s="179">
        <v>0</v>
      </c>
      <c r="D329" s="181" t="s">
        <v>487</v>
      </c>
    </row>
    <row r="330" spans="1:4" ht="12.75">
      <c r="A330" s="120"/>
      <c r="B330" s="179" t="s">
        <v>668</v>
      </c>
      <c r="C330" s="179">
        <v>24</v>
      </c>
      <c r="D330" s="181" t="s">
        <v>260</v>
      </c>
    </row>
    <row r="331" spans="1:4" ht="12.75">
      <c r="A331" s="120"/>
      <c r="B331" s="179"/>
      <c r="C331" s="179">
        <v>0</v>
      </c>
      <c r="D331" s="181" t="s">
        <v>261</v>
      </c>
    </row>
    <row r="332" spans="1:4" ht="12.75">
      <c r="A332" s="120"/>
      <c r="B332" s="179" t="s">
        <v>675</v>
      </c>
      <c r="C332" s="179">
        <v>50</v>
      </c>
      <c r="D332" s="181" t="s">
        <v>296</v>
      </c>
    </row>
    <row r="333" spans="1:4" ht="12.75">
      <c r="A333" s="120"/>
      <c r="B333" s="179"/>
      <c r="C333" s="179">
        <v>40</v>
      </c>
      <c r="D333" s="181" t="s">
        <v>262</v>
      </c>
    </row>
    <row r="334" spans="1:4" ht="12.75">
      <c r="A334" s="120"/>
      <c r="B334" s="179"/>
      <c r="C334" s="179">
        <v>0</v>
      </c>
      <c r="D334" s="181" t="s">
        <v>488</v>
      </c>
    </row>
    <row r="335" spans="1:4" ht="12.75">
      <c r="A335" s="120"/>
      <c r="B335" s="179"/>
      <c r="C335" s="179">
        <v>0</v>
      </c>
      <c r="D335" s="181" t="s">
        <v>489</v>
      </c>
    </row>
    <row r="336" spans="1:4" ht="12.75">
      <c r="A336" s="120"/>
      <c r="B336" s="179" t="s">
        <v>682</v>
      </c>
      <c r="C336" s="179">
        <v>250</v>
      </c>
      <c r="D336" s="181" t="s">
        <v>456</v>
      </c>
    </row>
    <row r="337" spans="1:4" ht="12.75">
      <c r="A337" s="120"/>
      <c r="B337" s="179" t="s">
        <v>686</v>
      </c>
      <c r="C337" s="179">
        <v>5</v>
      </c>
      <c r="D337" s="181" t="s">
        <v>268</v>
      </c>
    </row>
    <row r="338" spans="1:4" ht="12.75">
      <c r="A338" s="120"/>
      <c r="B338" s="179" t="s">
        <v>684</v>
      </c>
      <c r="C338" s="179">
        <v>1</v>
      </c>
      <c r="D338" s="181" t="s">
        <v>447</v>
      </c>
    </row>
    <row r="339" spans="1:4" ht="12.75">
      <c r="A339" s="120"/>
      <c r="B339" s="179" t="s">
        <v>692</v>
      </c>
      <c r="C339" s="179">
        <v>50</v>
      </c>
      <c r="D339" s="181" t="s">
        <v>252</v>
      </c>
    </row>
    <row r="340" spans="1:4" ht="12.75">
      <c r="A340" s="120"/>
      <c r="B340" s="179" t="s">
        <v>696</v>
      </c>
      <c r="C340" s="179">
        <v>29</v>
      </c>
      <c r="D340" s="181" t="s">
        <v>245</v>
      </c>
    </row>
    <row r="341" spans="1:4" ht="12.75">
      <c r="A341" s="120"/>
      <c r="B341" s="179" t="s">
        <v>707</v>
      </c>
      <c r="C341" s="179">
        <v>140</v>
      </c>
      <c r="D341" s="181" t="s">
        <v>246</v>
      </c>
    </row>
    <row r="342" spans="1:4" ht="12.75">
      <c r="A342" s="120"/>
      <c r="B342" s="179" t="s">
        <v>709</v>
      </c>
      <c r="C342" s="179">
        <v>50</v>
      </c>
      <c r="D342" s="181" t="s">
        <v>441</v>
      </c>
    </row>
    <row r="343" spans="1:4" ht="12.75">
      <c r="A343" s="120"/>
      <c r="B343" s="179" t="s">
        <v>908</v>
      </c>
      <c r="C343" s="179">
        <v>350</v>
      </c>
      <c r="D343" s="181" t="s">
        <v>297</v>
      </c>
    </row>
    <row r="344" spans="1:4" ht="12.75">
      <c r="A344" s="120"/>
      <c r="B344" s="179" t="s">
        <v>705</v>
      </c>
      <c r="C344" s="179">
        <v>40</v>
      </c>
      <c r="D344" s="181" t="s">
        <v>266</v>
      </c>
    </row>
    <row r="345" spans="1:4" ht="12.75">
      <c r="A345" s="120"/>
      <c r="B345" s="179" t="s">
        <v>698</v>
      </c>
      <c r="C345" s="179">
        <v>10</v>
      </c>
      <c r="D345" s="181" t="s">
        <v>307</v>
      </c>
    </row>
    <row r="346" spans="1:4" ht="12.75">
      <c r="A346" s="120"/>
      <c r="B346" s="179" t="s">
        <v>723</v>
      </c>
      <c r="C346" s="179">
        <v>40</v>
      </c>
      <c r="D346" s="181" t="s">
        <v>275</v>
      </c>
    </row>
    <row r="347" spans="1:4" ht="12.75">
      <c r="A347" s="120"/>
      <c r="B347" s="179" t="s">
        <v>725</v>
      </c>
      <c r="C347" s="179">
        <v>160</v>
      </c>
      <c r="D347" s="181" t="s">
        <v>490</v>
      </c>
    </row>
    <row r="348" spans="1:4" ht="12.75">
      <c r="A348" s="120"/>
      <c r="B348" s="179" t="s">
        <v>754</v>
      </c>
      <c r="C348" s="179">
        <v>0</v>
      </c>
      <c r="D348" s="181" t="s">
        <v>486</v>
      </c>
    </row>
    <row r="349" spans="1:4" ht="12.75">
      <c r="A349" s="120"/>
      <c r="B349" s="179" t="s">
        <v>685</v>
      </c>
      <c r="C349" s="179">
        <v>2</v>
      </c>
      <c r="D349" s="181" t="s">
        <v>249</v>
      </c>
    </row>
    <row r="350" spans="1:4" ht="12.75">
      <c r="A350" s="120"/>
      <c r="B350" s="179"/>
      <c r="C350" s="179">
        <v>0</v>
      </c>
      <c r="D350" s="181" t="s">
        <v>619</v>
      </c>
    </row>
    <row r="351" spans="1:4" ht="12.75">
      <c r="A351" s="120"/>
      <c r="B351" s="179" t="s">
        <v>736</v>
      </c>
      <c r="C351" s="179">
        <v>180</v>
      </c>
      <c r="D351" s="181" t="s">
        <v>442</v>
      </c>
    </row>
    <row r="352" spans="1:4" ht="12.75">
      <c r="A352" s="120"/>
      <c r="B352" s="179" t="s">
        <v>671</v>
      </c>
      <c r="C352" s="179">
        <v>15</v>
      </c>
      <c r="D352" s="181" t="s">
        <v>471</v>
      </c>
    </row>
    <row r="353" spans="1:4" ht="12.75">
      <c r="A353" s="120"/>
      <c r="B353" s="179" t="s">
        <v>679</v>
      </c>
      <c r="C353" s="179">
        <v>20</v>
      </c>
      <c r="D353" s="181" t="s">
        <v>438</v>
      </c>
    </row>
    <row r="354" spans="1:4" ht="12.75">
      <c r="A354" s="120"/>
      <c r="B354" s="179" t="s">
        <v>709</v>
      </c>
      <c r="C354" s="179">
        <v>260</v>
      </c>
      <c r="D354" s="181" t="s">
        <v>299</v>
      </c>
    </row>
    <row r="355" spans="1:4" ht="12.75">
      <c r="A355" s="120"/>
      <c r="B355" s="179" t="s">
        <v>756</v>
      </c>
      <c r="C355" s="179">
        <v>1672</v>
      </c>
      <c r="D355" s="181" t="s">
        <v>425</v>
      </c>
    </row>
    <row r="356" spans="1:4" ht="12.75">
      <c r="A356" s="120"/>
      <c r="B356" s="179" t="s">
        <v>671</v>
      </c>
      <c r="C356" s="179">
        <v>45</v>
      </c>
      <c r="D356" s="181" t="s">
        <v>450</v>
      </c>
    </row>
    <row r="357" spans="1:4" ht="12.75">
      <c r="A357" s="120"/>
      <c r="B357" s="179" t="s">
        <v>671</v>
      </c>
      <c r="C357" s="179">
        <v>75</v>
      </c>
      <c r="D357" s="181" t="s">
        <v>436</v>
      </c>
    </row>
    <row r="358" spans="1:4" ht="12.75">
      <c r="A358" s="120"/>
      <c r="B358" s="179" t="s">
        <v>709</v>
      </c>
      <c r="C358" s="179">
        <v>50</v>
      </c>
      <c r="D358" s="181" t="s">
        <v>569</v>
      </c>
    </row>
    <row r="359" spans="1:4" ht="12.75">
      <c r="A359" s="120"/>
      <c r="B359" s="179" t="s">
        <v>671</v>
      </c>
      <c r="C359" s="179">
        <v>15</v>
      </c>
      <c r="D359" s="181" t="s">
        <v>459</v>
      </c>
    </row>
    <row r="360" spans="1:4" ht="12.75">
      <c r="A360" s="120"/>
      <c r="B360" s="179" t="s">
        <v>697</v>
      </c>
      <c r="C360" s="179">
        <v>80</v>
      </c>
      <c r="D360" s="181" t="s">
        <v>494</v>
      </c>
    </row>
    <row r="361" spans="1:4" ht="12.75">
      <c r="A361" s="120"/>
      <c r="B361" s="179" t="s">
        <v>686</v>
      </c>
      <c r="C361" s="179">
        <v>6</v>
      </c>
      <c r="D361" s="181" t="s">
        <v>449</v>
      </c>
    </row>
    <row r="362" spans="1:4" ht="12.75">
      <c r="A362" s="120"/>
      <c r="B362" s="179" t="s">
        <v>671</v>
      </c>
      <c r="C362" s="179">
        <v>15</v>
      </c>
      <c r="D362" s="181" t="s">
        <v>592</v>
      </c>
    </row>
    <row r="363" spans="1:4" ht="12.75">
      <c r="A363" s="120"/>
      <c r="B363" s="226" t="s">
        <v>647</v>
      </c>
      <c r="C363" s="226">
        <v>0</v>
      </c>
      <c r="D363" s="181" t="s">
        <v>491</v>
      </c>
    </row>
    <row r="364" spans="1:4" ht="12.75">
      <c r="A364" s="120"/>
      <c r="B364" s="226"/>
      <c r="C364" s="226">
        <v>0</v>
      </c>
      <c r="D364" s="181" t="s">
        <v>602</v>
      </c>
    </row>
    <row r="365" spans="1:4" ht="12.75">
      <c r="A365" s="182"/>
      <c r="B365" s="227" t="s">
        <v>732</v>
      </c>
      <c r="C365" s="227">
        <v>57</v>
      </c>
      <c r="D365" s="184" t="s">
        <v>603</v>
      </c>
    </row>
    <row r="366" spans="1:4" ht="13.5" thickBot="1">
      <c r="A366" s="197"/>
      <c r="B366" s="406"/>
      <c r="C366" s="406">
        <v>40</v>
      </c>
      <c r="D366" s="193" t="s">
        <v>909</v>
      </c>
    </row>
    <row r="367" spans="1:4" s="2" customFormat="1" ht="13.5" thickBot="1">
      <c r="A367" s="131" t="s">
        <v>220</v>
      </c>
      <c r="B367" s="391"/>
      <c r="C367" s="391">
        <f>SUM(C280:C365)</f>
        <v>5151</v>
      </c>
      <c r="D367" s="135"/>
    </row>
    <row r="368" spans="1:3" s="2" customFormat="1" ht="12.75">
      <c r="A368" s="6"/>
      <c r="B368" s="109"/>
      <c r="C368" s="109"/>
    </row>
    <row r="369" spans="1:3" ht="19.5" thickBot="1">
      <c r="A369" s="1" t="s">
        <v>308</v>
      </c>
      <c r="B369" s="110"/>
      <c r="C369" s="110"/>
    </row>
    <row r="370" spans="1:4" ht="12.75">
      <c r="A370" s="125" t="s">
        <v>226</v>
      </c>
      <c r="B370" s="123" t="s">
        <v>627</v>
      </c>
      <c r="C370" s="123" t="s">
        <v>227</v>
      </c>
      <c r="D370" s="125" t="s">
        <v>420</v>
      </c>
    </row>
    <row r="371" spans="1:4" ht="13.5" thickBot="1">
      <c r="A371" s="126" t="s">
        <v>228</v>
      </c>
      <c r="B371" s="397"/>
      <c r="C371" s="397">
        <v>2002</v>
      </c>
      <c r="D371" s="126"/>
    </row>
    <row r="372" spans="1:4" ht="12.75">
      <c r="A372" s="173" t="s">
        <v>309</v>
      </c>
      <c r="B372" s="174" t="s">
        <v>709</v>
      </c>
      <c r="C372" s="174">
        <v>50</v>
      </c>
      <c r="D372" s="175" t="s">
        <v>495</v>
      </c>
    </row>
    <row r="373" spans="1:4" ht="12.75">
      <c r="A373" s="120"/>
      <c r="B373" s="179" t="s">
        <v>706</v>
      </c>
      <c r="C373" s="179">
        <v>100</v>
      </c>
      <c r="D373" s="181" t="s">
        <v>292</v>
      </c>
    </row>
    <row r="374" spans="1:4" ht="12.75">
      <c r="A374" s="120"/>
      <c r="B374" s="179" t="s">
        <v>767</v>
      </c>
      <c r="C374" s="179">
        <v>25</v>
      </c>
      <c r="D374" s="181" t="s">
        <v>310</v>
      </c>
    </row>
    <row r="375" spans="1:4" ht="12.75">
      <c r="A375" s="120"/>
      <c r="B375" s="179" t="s">
        <v>672</v>
      </c>
      <c r="C375" s="179">
        <v>22</v>
      </c>
      <c r="D375" s="181" t="s">
        <v>311</v>
      </c>
    </row>
    <row r="376" spans="1:4" ht="12.75">
      <c r="A376" s="120"/>
      <c r="B376" s="428" t="s">
        <v>676</v>
      </c>
      <c r="C376" s="428">
        <v>210</v>
      </c>
      <c r="D376" s="429" t="s">
        <v>312</v>
      </c>
    </row>
    <row r="377" spans="1:4" ht="12.75">
      <c r="A377" s="120"/>
      <c r="B377" s="179" t="s">
        <v>719</v>
      </c>
      <c r="C377" s="179">
        <v>60</v>
      </c>
      <c r="D377" s="181" t="s">
        <v>313</v>
      </c>
    </row>
    <row r="378" spans="1:4" ht="12.75">
      <c r="A378" s="120"/>
      <c r="B378" s="179"/>
      <c r="C378" s="179">
        <v>0</v>
      </c>
      <c r="D378" s="181" t="s">
        <v>314</v>
      </c>
    </row>
    <row r="379" spans="1:4" ht="12.75">
      <c r="A379" s="120"/>
      <c r="B379" s="179" t="s">
        <v>679</v>
      </c>
      <c r="C379" s="179">
        <v>5</v>
      </c>
      <c r="D379" s="181" t="s">
        <v>451</v>
      </c>
    </row>
    <row r="380" spans="1:4" ht="12.75">
      <c r="A380" s="120"/>
      <c r="B380" s="179"/>
      <c r="C380" s="179">
        <v>0</v>
      </c>
      <c r="D380" s="181" t="s">
        <v>503</v>
      </c>
    </row>
    <row r="381" spans="1:4" ht="12.75">
      <c r="A381" s="120"/>
      <c r="B381" s="179" t="s">
        <v>697</v>
      </c>
      <c r="C381" s="179">
        <v>70</v>
      </c>
      <c r="D381" s="181" t="s">
        <v>301</v>
      </c>
    </row>
    <row r="382" spans="1:4" ht="12.75">
      <c r="A382" s="120"/>
      <c r="B382" s="179"/>
      <c r="C382" s="179">
        <v>0</v>
      </c>
      <c r="D382" s="181" t="s">
        <v>315</v>
      </c>
    </row>
    <row r="383" spans="1:4" ht="12.75">
      <c r="A383" s="120"/>
      <c r="B383" s="179" t="s">
        <v>679</v>
      </c>
      <c r="C383" s="179">
        <v>0</v>
      </c>
      <c r="D383" s="181" t="s">
        <v>496</v>
      </c>
    </row>
    <row r="384" spans="1:4" ht="12.75">
      <c r="A384" s="120"/>
      <c r="B384" s="179" t="s">
        <v>709</v>
      </c>
      <c r="C384" s="179">
        <v>15</v>
      </c>
      <c r="D384" s="181" t="s">
        <v>316</v>
      </c>
    </row>
    <row r="385" spans="1:4" ht="12.75">
      <c r="A385" s="120"/>
      <c r="B385" s="179" t="s">
        <v>679</v>
      </c>
      <c r="C385" s="179">
        <v>10</v>
      </c>
      <c r="D385" s="181" t="s">
        <v>433</v>
      </c>
    </row>
    <row r="386" spans="1:4" ht="12.75">
      <c r="A386" s="120"/>
      <c r="B386" s="179" t="s">
        <v>724</v>
      </c>
      <c r="C386" s="179">
        <v>30</v>
      </c>
      <c r="D386" s="181" t="s">
        <v>285</v>
      </c>
    </row>
    <row r="387" spans="1:4" ht="12.75">
      <c r="A387" s="120"/>
      <c r="B387" s="179"/>
      <c r="C387" s="179">
        <v>0</v>
      </c>
      <c r="D387" s="181" t="s">
        <v>441</v>
      </c>
    </row>
    <row r="388" spans="1:4" ht="12.75">
      <c r="A388" s="120"/>
      <c r="B388" s="179"/>
      <c r="C388" s="179">
        <v>0</v>
      </c>
      <c r="D388" s="181" t="s">
        <v>317</v>
      </c>
    </row>
    <row r="389" spans="1:4" ht="12.75">
      <c r="A389" s="120"/>
      <c r="B389" s="428" t="s">
        <v>770</v>
      </c>
      <c r="C389" s="428">
        <v>958</v>
      </c>
      <c r="D389" s="429" t="s">
        <v>482</v>
      </c>
    </row>
    <row r="390" spans="1:4" ht="12.75">
      <c r="A390" s="120"/>
      <c r="B390" s="179" t="s">
        <v>684</v>
      </c>
      <c r="C390" s="179">
        <v>5</v>
      </c>
      <c r="D390" s="181" t="s">
        <v>501</v>
      </c>
    </row>
    <row r="391" spans="1:4" ht="12.75">
      <c r="A391" s="120"/>
      <c r="B391" s="179" t="s">
        <v>698</v>
      </c>
      <c r="C391" s="179">
        <v>10</v>
      </c>
      <c r="D391" s="181" t="s">
        <v>458</v>
      </c>
    </row>
    <row r="392" spans="1:4" ht="12.75">
      <c r="A392" s="120"/>
      <c r="B392" s="428" t="s">
        <v>752</v>
      </c>
      <c r="C392" s="428">
        <v>30</v>
      </c>
      <c r="D392" s="429" t="s">
        <v>318</v>
      </c>
    </row>
    <row r="393" spans="1:4" ht="12.75">
      <c r="A393" s="120"/>
      <c r="B393" s="179" t="s">
        <v>684</v>
      </c>
      <c r="C393" s="179">
        <v>5</v>
      </c>
      <c r="D393" s="181" t="s">
        <v>500</v>
      </c>
    </row>
    <row r="394" spans="1:4" ht="12.75">
      <c r="A394" s="120"/>
      <c r="B394" s="428" t="s">
        <v>751</v>
      </c>
      <c r="C394" s="428">
        <v>15</v>
      </c>
      <c r="D394" s="429" t="s">
        <v>426</v>
      </c>
    </row>
    <row r="395" spans="1:4" ht="12.75">
      <c r="A395" s="120"/>
      <c r="B395" s="179" t="s">
        <v>708</v>
      </c>
      <c r="C395" s="179">
        <v>60</v>
      </c>
      <c r="D395" s="181" t="s">
        <v>504</v>
      </c>
    </row>
    <row r="396" spans="1:4" ht="12.75">
      <c r="A396" s="120"/>
      <c r="B396" s="179" t="s">
        <v>755</v>
      </c>
      <c r="C396" s="179">
        <v>350</v>
      </c>
      <c r="D396" s="181" t="s">
        <v>480</v>
      </c>
    </row>
    <row r="397" spans="1:4" ht="12.75">
      <c r="A397" s="120"/>
      <c r="B397" s="428" t="s">
        <v>758</v>
      </c>
      <c r="C397" s="428">
        <v>2</v>
      </c>
      <c r="D397" s="429" t="s">
        <v>499</v>
      </c>
    </row>
    <row r="398" spans="1:4" ht="12.75">
      <c r="A398" s="120"/>
      <c r="B398" s="179" t="s">
        <v>698</v>
      </c>
      <c r="C398" s="179">
        <v>10</v>
      </c>
      <c r="D398" s="181" t="s">
        <v>592</v>
      </c>
    </row>
    <row r="399" spans="1:4" ht="12.75">
      <c r="A399" s="120"/>
      <c r="B399" s="179" t="s">
        <v>647</v>
      </c>
      <c r="C399" s="179">
        <v>0</v>
      </c>
      <c r="D399" s="181" t="s">
        <v>498</v>
      </c>
    </row>
    <row r="400" spans="1:4" ht="12.75">
      <c r="A400" s="120"/>
      <c r="B400" s="179" t="s">
        <v>679</v>
      </c>
      <c r="C400" s="179">
        <v>5</v>
      </c>
      <c r="D400" s="181" t="s">
        <v>609</v>
      </c>
    </row>
    <row r="401" spans="1:4" ht="12.75">
      <c r="A401" s="120" t="s">
        <v>323</v>
      </c>
      <c r="B401" s="179"/>
      <c r="C401" s="179">
        <v>0</v>
      </c>
      <c r="D401" s="181" t="s">
        <v>503</v>
      </c>
    </row>
    <row r="402" spans="1:4" ht="12.75">
      <c r="A402" s="120"/>
      <c r="B402" s="179" t="s">
        <v>708</v>
      </c>
      <c r="C402" s="179">
        <v>60</v>
      </c>
      <c r="D402" s="181" t="s">
        <v>320</v>
      </c>
    </row>
    <row r="403" spans="1:4" ht="12.75">
      <c r="A403" s="120"/>
      <c r="B403" s="179" t="s">
        <v>715</v>
      </c>
      <c r="C403" s="179">
        <v>0</v>
      </c>
      <c r="D403" s="181" t="s">
        <v>496</v>
      </c>
    </row>
    <row r="404" spans="1:4" ht="12.75">
      <c r="A404" s="120"/>
      <c r="B404" s="179"/>
      <c r="C404" s="179">
        <v>14</v>
      </c>
      <c r="D404" s="181" t="s">
        <v>482</v>
      </c>
    </row>
    <row r="405" spans="1:4" ht="12.75">
      <c r="A405" s="120" t="s">
        <v>319</v>
      </c>
      <c r="B405" s="179"/>
      <c r="C405" s="179">
        <v>0</v>
      </c>
      <c r="D405" s="181" t="s">
        <v>252</v>
      </c>
    </row>
    <row r="406" spans="1:4" ht="12.75">
      <c r="A406" s="120"/>
      <c r="B406" s="179"/>
      <c r="C406" s="179">
        <v>0</v>
      </c>
      <c r="D406" s="181" t="s">
        <v>301</v>
      </c>
    </row>
    <row r="407" spans="1:4" ht="12.75">
      <c r="A407" s="120"/>
      <c r="B407" s="179" t="s">
        <v>675</v>
      </c>
      <c r="C407" s="179">
        <v>25</v>
      </c>
      <c r="D407" s="181" t="s">
        <v>320</v>
      </c>
    </row>
    <row r="408" spans="1:4" ht="12.75">
      <c r="A408" s="120"/>
      <c r="B408" s="179" t="s">
        <v>686</v>
      </c>
      <c r="C408" s="179">
        <v>0</v>
      </c>
      <c r="D408" s="181" t="s">
        <v>496</v>
      </c>
    </row>
    <row r="409" spans="1:4" ht="12.75">
      <c r="A409" s="120"/>
      <c r="B409" s="179"/>
      <c r="C409" s="179">
        <v>0</v>
      </c>
      <c r="D409" s="181" t="s">
        <v>895</v>
      </c>
    </row>
    <row r="410" spans="1:4" ht="12.75">
      <c r="A410" s="120"/>
      <c r="B410" s="179"/>
      <c r="C410" s="179">
        <v>0</v>
      </c>
      <c r="D410" s="181" t="s">
        <v>593</v>
      </c>
    </row>
    <row r="411" spans="1:4" ht="12.75">
      <c r="A411" s="120"/>
      <c r="B411" s="179" t="s">
        <v>684</v>
      </c>
      <c r="C411" s="179">
        <v>5</v>
      </c>
      <c r="D411" s="181" t="s">
        <v>318</v>
      </c>
    </row>
    <row r="412" spans="1:4" ht="12.75">
      <c r="A412" s="120"/>
      <c r="B412" s="179"/>
      <c r="C412" s="179">
        <v>0</v>
      </c>
      <c r="D412" s="181" t="s">
        <v>621</v>
      </c>
    </row>
    <row r="413" spans="1:4" ht="12.75">
      <c r="A413" s="120"/>
      <c r="B413" s="179"/>
      <c r="C413" s="179">
        <v>0</v>
      </c>
      <c r="D413" s="181" t="s">
        <v>502</v>
      </c>
    </row>
    <row r="414" spans="1:4" ht="12.75">
      <c r="A414" s="120" t="s">
        <v>321</v>
      </c>
      <c r="B414" s="179"/>
      <c r="C414" s="179">
        <v>0</v>
      </c>
      <c r="D414" s="181" t="s">
        <v>312</v>
      </c>
    </row>
    <row r="415" spans="1:4" ht="12.75">
      <c r="A415" s="120"/>
      <c r="B415" s="179" t="s">
        <v>709</v>
      </c>
      <c r="C415" s="179">
        <v>50</v>
      </c>
      <c r="D415" s="181" t="s">
        <v>320</v>
      </c>
    </row>
    <row r="416" spans="1:4" ht="12.75">
      <c r="A416" s="120"/>
      <c r="B416" s="179"/>
      <c r="C416" s="179">
        <v>0</v>
      </c>
      <c r="D416" s="181" t="s">
        <v>301</v>
      </c>
    </row>
    <row r="417" spans="1:4" ht="12.75">
      <c r="A417" s="120"/>
      <c r="B417" s="179"/>
      <c r="C417" s="179">
        <v>0</v>
      </c>
      <c r="D417" s="181" t="s">
        <v>454</v>
      </c>
    </row>
    <row r="418" spans="1:4" ht="12.75">
      <c r="A418" s="120"/>
      <c r="B418" s="179" t="s">
        <v>688</v>
      </c>
      <c r="C418" s="179">
        <v>9</v>
      </c>
      <c r="D418" s="181" t="s">
        <v>322</v>
      </c>
    </row>
    <row r="419" spans="1:4" ht="12.75">
      <c r="A419" s="120"/>
      <c r="B419" s="179"/>
      <c r="C419" s="179">
        <v>0</v>
      </c>
      <c r="D419" s="181" t="s">
        <v>497</v>
      </c>
    </row>
    <row r="420" spans="1:4" ht="12.75">
      <c r="A420" s="120"/>
      <c r="B420" s="179"/>
      <c r="C420" s="179">
        <v>0</v>
      </c>
      <c r="D420" s="181" t="s">
        <v>318</v>
      </c>
    </row>
    <row r="421" spans="1:4" ht="12.75">
      <c r="A421" s="120"/>
      <c r="B421" s="179" t="s">
        <v>698</v>
      </c>
      <c r="C421" s="179">
        <v>5</v>
      </c>
      <c r="D421" s="181" t="s">
        <v>502</v>
      </c>
    </row>
    <row r="422" spans="1:4" ht="12.75">
      <c r="A422" s="182"/>
      <c r="B422" s="183" t="s">
        <v>757</v>
      </c>
      <c r="C422" s="183">
        <v>4</v>
      </c>
      <c r="D422" s="181" t="s">
        <v>592</v>
      </c>
    </row>
    <row r="423" spans="1:4" ht="13.5" thickBot="1">
      <c r="A423" s="197" t="s">
        <v>324</v>
      </c>
      <c r="B423" s="192" t="s">
        <v>667</v>
      </c>
      <c r="C423" s="192">
        <v>16</v>
      </c>
      <c r="D423" s="193" t="s">
        <v>320</v>
      </c>
    </row>
    <row r="424" spans="1:4" ht="13.5" thickBot="1">
      <c r="A424" s="131" t="s">
        <v>220</v>
      </c>
      <c r="B424" s="391"/>
      <c r="C424" s="391">
        <f>SUM(C372:C423)</f>
        <v>2235</v>
      </c>
      <c r="D424" s="135"/>
    </row>
    <row r="425" spans="1:4" ht="12.75">
      <c r="A425" s="87"/>
      <c r="B425" s="413"/>
      <c r="C425" s="413"/>
      <c r="D425" s="87"/>
    </row>
    <row r="426" spans="1:3" ht="12" customHeight="1">
      <c r="A426" s="6"/>
      <c r="B426" s="109"/>
      <c r="C426" s="109"/>
    </row>
    <row r="427" spans="1:3" ht="19.5" thickBot="1">
      <c r="A427" s="1" t="s">
        <v>325</v>
      </c>
      <c r="B427" s="110"/>
      <c r="C427" s="110"/>
    </row>
    <row r="428" spans="1:4" ht="12.75">
      <c r="A428" s="127" t="s">
        <v>226</v>
      </c>
      <c r="B428" s="128" t="s">
        <v>627</v>
      </c>
      <c r="C428" s="128" t="s">
        <v>227</v>
      </c>
      <c r="D428" s="130" t="s">
        <v>420</v>
      </c>
    </row>
    <row r="429" spans="1:4" ht="13.5" thickBot="1">
      <c r="A429" s="133" t="s">
        <v>228</v>
      </c>
      <c r="B429" s="129"/>
      <c r="C429" s="129">
        <v>2002</v>
      </c>
      <c r="D429" s="134"/>
    </row>
    <row r="430" spans="1:4" ht="12.75">
      <c r="A430" s="173" t="s">
        <v>326</v>
      </c>
      <c r="B430" s="174" t="s">
        <v>693</v>
      </c>
      <c r="C430" s="174">
        <v>200</v>
      </c>
      <c r="D430" s="175" t="s">
        <v>505</v>
      </c>
    </row>
    <row r="431" spans="1:4" ht="12.75">
      <c r="A431" s="176" t="s">
        <v>610</v>
      </c>
      <c r="B431" s="177"/>
      <c r="C431" s="177">
        <v>0</v>
      </c>
      <c r="D431" s="178" t="s">
        <v>312</v>
      </c>
    </row>
    <row r="432" spans="1:4" ht="12.75">
      <c r="A432" s="120" t="s">
        <v>611</v>
      </c>
      <c r="B432" s="177" t="s">
        <v>783</v>
      </c>
      <c r="C432" s="177">
        <v>2</v>
      </c>
      <c r="D432" s="178" t="s">
        <v>313</v>
      </c>
    </row>
    <row r="433" spans="1:4" ht="12.75">
      <c r="A433" s="120"/>
      <c r="B433" s="179" t="s">
        <v>687</v>
      </c>
      <c r="C433" s="179">
        <v>13</v>
      </c>
      <c r="D433" s="181" t="s">
        <v>327</v>
      </c>
    </row>
    <row r="434" spans="1:4" ht="12.75">
      <c r="A434" s="120"/>
      <c r="B434" s="179"/>
      <c r="C434" s="179">
        <v>0</v>
      </c>
      <c r="D434" s="181" t="s">
        <v>301</v>
      </c>
    </row>
    <row r="435" spans="1:4" ht="12.75">
      <c r="A435" s="120"/>
      <c r="B435" s="179"/>
      <c r="C435" s="179">
        <v>0</v>
      </c>
      <c r="D435" s="181" t="s">
        <v>315</v>
      </c>
    </row>
    <row r="436" spans="1:4" ht="12.75">
      <c r="A436" s="182"/>
      <c r="B436" s="183"/>
      <c r="C436" s="183">
        <v>0</v>
      </c>
      <c r="D436" s="181" t="s">
        <v>441</v>
      </c>
    </row>
    <row r="437" spans="1:4" ht="12.75">
      <c r="A437" s="182"/>
      <c r="B437" s="183"/>
      <c r="C437" s="183">
        <v>0</v>
      </c>
      <c r="D437" s="184" t="s">
        <v>482</v>
      </c>
    </row>
    <row r="438" spans="1:4" ht="12.75">
      <c r="A438" s="182"/>
      <c r="B438" s="183"/>
      <c r="C438" s="183">
        <v>0</v>
      </c>
      <c r="D438" s="184" t="s">
        <v>328</v>
      </c>
    </row>
    <row r="439" spans="1:4" ht="13.5" thickBot="1">
      <c r="A439" s="197"/>
      <c r="B439" s="406"/>
      <c r="C439" s="406">
        <v>0</v>
      </c>
      <c r="D439" s="193" t="s">
        <v>566</v>
      </c>
    </row>
    <row r="440" spans="1:4" ht="13.5" thickBot="1">
      <c r="A440" s="131" t="s">
        <v>220</v>
      </c>
      <c r="B440" s="392"/>
      <c r="C440" s="392">
        <f>SUM(C430:C439)</f>
        <v>215</v>
      </c>
      <c r="D440" s="135"/>
    </row>
    <row r="441" spans="1:4" ht="12.75">
      <c r="A441" s="136"/>
      <c r="B441" s="138"/>
      <c r="C441" s="138"/>
      <c r="D441" s="136"/>
    </row>
    <row r="442" spans="1:4" ht="12.75">
      <c r="A442" s="136"/>
      <c r="B442" s="138"/>
      <c r="C442" s="138"/>
      <c r="D442" s="136"/>
    </row>
    <row r="443" spans="1:3" ht="19.5" thickBot="1">
      <c r="A443" s="1" t="s">
        <v>329</v>
      </c>
      <c r="B443" s="110"/>
      <c r="C443" s="110"/>
    </row>
    <row r="444" spans="1:4" ht="12.75">
      <c r="A444" s="125" t="s">
        <v>226</v>
      </c>
      <c r="B444" s="123" t="s">
        <v>627</v>
      </c>
      <c r="C444" s="123" t="s">
        <v>227</v>
      </c>
      <c r="D444" s="125" t="s">
        <v>420</v>
      </c>
    </row>
    <row r="445" spans="1:4" ht="13.5" thickBot="1">
      <c r="A445" s="126" t="s">
        <v>228</v>
      </c>
      <c r="B445" s="397"/>
      <c r="C445" s="397">
        <v>2002</v>
      </c>
      <c r="D445" s="126"/>
    </row>
    <row r="446" spans="1:4" ht="12.75">
      <c r="A446" s="173" t="s">
        <v>330</v>
      </c>
      <c r="B446" s="202"/>
      <c r="C446" s="202">
        <v>0</v>
      </c>
      <c r="D446" s="175" t="s">
        <v>507</v>
      </c>
    </row>
    <row r="447" spans="1:4" ht="12.75">
      <c r="A447" s="120"/>
      <c r="B447" s="427" t="s">
        <v>693</v>
      </c>
      <c r="C447" s="427">
        <v>0</v>
      </c>
      <c r="D447" s="420" t="s">
        <v>506</v>
      </c>
    </row>
    <row r="448" spans="1:4" ht="12.75">
      <c r="A448" s="120"/>
      <c r="B448" s="204"/>
      <c r="C448" s="204">
        <v>0</v>
      </c>
      <c r="D448" s="184" t="s">
        <v>315</v>
      </c>
    </row>
    <row r="449" spans="1:4" ht="13.5" thickBot="1">
      <c r="A449" s="120"/>
      <c r="B449" s="204" t="s">
        <v>706</v>
      </c>
      <c r="C449" s="204">
        <v>200</v>
      </c>
      <c r="D449" s="193" t="s">
        <v>566</v>
      </c>
    </row>
    <row r="450" spans="1:4" ht="13.5" thickBot="1">
      <c r="A450" s="131" t="s">
        <v>220</v>
      </c>
      <c r="B450" s="393"/>
      <c r="C450" s="393">
        <f>SUM(C446:C449)</f>
        <v>200</v>
      </c>
      <c r="D450" s="135"/>
    </row>
    <row r="451" spans="1:3" ht="12.75" customHeight="1">
      <c r="A451" s="6"/>
      <c r="B451" s="109"/>
      <c r="C451" s="109"/>
    </row>
    <row r="452" spans="1:3" ht="19.5" thickBot="1">
      <c r="A452" s="1" t="s">
        <v>331</v>
      </c>
      <c r="B452" s="110"/>
      <c r="C452" s="110"/>
    </row>
    <row r="453" spans="1:4" ht="12.75">
      <c r="A453" s="125" t="s">
        <v>226</v>
      </c>
      <c r="B453" s="123" t="s">
        <v>627</v>
      </c>
      <c r="C453" s="123" t="s">
        <v>227</v>
      </c>
      <c r="D453" s="125" t="s">
        <v>420</v>
      </c>
    </row>
    <row r="454" spans="1:4" ht="13.5" thickBot="1">
      <c r="A454" s="126" t="s">
        <v>228</v>
      </c>
      <c r="B454" s="397"/>
      <c r="C454" s="397">
        <v>2002</v>
      </c>
      <c r="D454" s="126"/>
    </row>
    <row r="455" spans="1:4" ht="12.75">
      <c r="A455" s="173" t="s">
        <v>332</v>
      </c>
      <c r="B455" s="202"/>
      <c r="C455" s="202">
        <v>0</v>
      </c>
      <c r="D455" s="175" t="s">
        <v>333</v>
      </c>
    </row>
    <row r="456" spans="1:4" ht="12.75">
      <c r="A456" s="120"/>
      <c r="B456" s="203"/>
      <c r="C456" s="203">
        <v>0</v>
      </c>
      <c r="D456" s="181" t="s">
        <v>334</v>
      </c>
    </row>
    <row r="457" spans="1:4" ht="12.75">
      <c r="A457" s="120"/>
      <c r="B457" s="203"/>
      <c r="C457" s="203">
        <v>0</v>
      </c>
      <c r="D457" s="181" t="s">
        <v>335</v>
      </c>
    </row>
    <row r="458" spans="1:4" ht="12.75">
      <c r="A458" s="120"/>
      <c r="B458" s="203"/>
      <c r="C458" s="203">
        <v>0</v>
      </c>
      <c r="D458" s="181" t="s">
        <v>336</v>
      </c>
    </row>
    <row r="459" spans="1:4" ht="12.75">
      <c r="A459" s="120"/>
      <c r="B459" s="203"/>
      <c r="C459" s="203">
        <v>0</v>
      </c>
      <c r="D459" s="181" t="s">
        <v>442</v>
      </c>
    </row>
    <row r="460" spans="1:4" ht="12.75">
      <c r="A460" s="120"/>
      <c r="B460" s="203"/>
      <c r="C460" s="203">
        <v>0</v>
      </c>
      <c r="D460" s="181" t="s">
        <v>337</v>
      </c>
    </row>
    <row r="461" spans="1:4" ht="13.5" thickBot="1">
      <c r="A461" s="120" t="s">
        <v>338</v>
      </c>
      <c r="B461" s="204"/>
      <c r="C461" s="204">
        <v>0</v>
      </c>
      <c r="D461" s="193" t="s">
        <v>315</v>
      </c>
    </row>
    <row r="462" spans="1:4" ht="13.5" thickBot="1">
      <c r="A462" s="131" t="s">
        <v>220</v>
      </c>
      <c r="B462" s="393"/>
      <c r="C462" s="393">
        <f>SUM(C455:C461)</f>
        <v>0</v>
      </c>
      <c r="D462" s="135"/>
    </row>
    <row r="463" spans="1:4" ht="12.75">
      <c r="A463" s="410"/>
      <c r="B463" s="409"/>
      <c r="C463" s="409"/>
      <c r="D463" s="411"/>
    </row>
    <row r="464" spans="1:3" ht="19.5" thickBot="1">
      <c r="A464" s="1" t="s">
        <v>339</v>
      </c>
      <c r="B464" s="110"/>
      <c r="C464" s="110"/>
    </row>
    <row r="465" spans="1:4" ht="12.75">
      <c r="A465" s="125" t="s">
        <v>226</v>
      </c>
      <c r="B465" s="123" t="s">
        <v>627</v>
      </c>
      <c r="C465" s="123" t="s">
        <v>227</v>
      </c>
      <c r="D465" s="125" t="s">
        <v>420</v>
      </c>
    </row>
    <row r="466" spans="1:4" ht="13.5" thickBot="1">
      <c r="A466" s="126" t="s">
        <v>228</v>
      </c>
      <c r="B466" s="397"/>
      <c r="C466" s="397">
        <v>2002</v>
      </c>
      <c r="D466" s="126"/>
    </row>
    <row r="467" spans="1:4" ht="12.75">
      <c r="A467" s="205" t="s">
        <v>340</v>
      </c>
      <c r="B467" s="394" t="s">
        <v>737</v>
      </c>
      <c r="C467" s="394">
        <v>1500</v>
      </c>
      <c r="D467" s="200" t="s">
        <v>421</v>
      </c>
    </row>
    <row r="468" spans="1:4" ht="12.75">
      <c r="A468" s="207" t="s">
        <v>341</v>
      </c>
      <c r="B468" s="208"/>
      <c r="C468" s="208">
        <v>0</v>
      </c>
      <c r="D468" s="209" t="s">
        <v>508</v>
      </c>
    </row>
    <row r="469" spans="1:4" ht="12.75">
      <c r="A469" s="207"/>
      <c r="B469" s="210" t="s">
        <v>709</v>
      </c>
      <c r="C469" s="210">
        <v>50</v>
      </c>
      <c r="D469" s="201" t="s">
        <v>509</v>
      </c>
    </row>
    <row r="470" spans="1:4" ht="12.75">
      <c r="A470" s="211"/>
      <c r="B470" s="210"/>
      <c r="C470" s="210">
        <v>0</v>
      </c>
      <c r="D470" s="201" t="s">
        <v>328</v>
      </c>
    </row>
    <row r="471" spans="1:4" ht="12.75">
      <c r="A471" s="207"/>
      <c r="B471" s="210" t="s">
        <v>689</v>
      </c>
      <c r="C471" s="210">
        <v>1</v>
      </c>
      <c r="D471" s="201" t="s">
        <v>510</v>
      </c>
    </row>
    <row r="472" spans="1:4" ht="12.75">
      <c r="A472" s="207" t="s">
        <v>342</v>
      </c>
      <c r="B472" s="210"/>
      <c r="C472" s="210">
        <v>0</v>
      </c>
      <c r="D472" s="201" t="s">
        <v>511</v>
      </c>
    </row>
    <row r="473" spans="1:4" ht="12.75">
      <c r="A473" s="207" t="s">
        <v>343</v>
      </c>
      <c r="B473" s="210"/>
      <c r="C473" s="210">
        <v>0</v>
      </c>
      <c r="D473" s="201" t="s">
        <v>333</v>
      </c>
    </row>
    <row r="474" spans="1:4" ht="12.75">
      <c r="A474" s="207"/>
      <c r="B474" s="210"/>
      <c r="C474" s="210">
        <v>0</v>
      </c>
      <c r="D474" s="201" t="s">
        <v>344</v>
      </c>
    </row>
    <row r="475" spans="1:4" ht="12.75">
      <c r="A475" s="207"/>
      <c r="B475" s="210"/>
      <c r="C475" s="210">
        <v>10</v>
      </c>
      <c r="D475" s="201" t="s">
        <v>315</v>
      </c>
    </row>
    <row r="476" spans="1:4" ht="12.75">
      <c r="A476" s="207"/>
      <c r="B476" s="210" t="s">
        <v>738</v>
      </c>
      <c r="C476" s="210">
        <v>160</v>
      </c>
      <c r="D476" s="201" t="s">
        <v>577</v>
      </c>
    </row>
    <row r="477" spans="1:4" ht="12.75">
      <c r="A477" s="212"/>
      <c r="B477" s="213"/>
      <c r="C477" s="213">
        <v>0</v>
      </c>
      <c r="D477" s="214" t="s">
        <v>482</v>
      </c>
    </row>
    <row r="478" spans="1:4" ht="13.5" thickBot="1">
      <c r="A478" s="215"/>
      <c r="B478" s="216"/>
      <c r="C478" s="216">
        <v>0</v>
      </c>
      <c r="D478" s="217" t="s">
        <v>328</v>
      </c>
    </row>
    <row r="479" spans="1:4" ht="13.5" thickBot="1">
      <c r="A479" s="131" t="s">
        <v>220</v>
      </c>
      <c r="B479" s="391"/>
      <c r="C479" s="391">
        <f>SUM(C467:C478)</f>
        <v>1721</v>
      </c>
      <c r="D479" s="135"/>
    </row>
    <row r="480" spans="1:4" ht="12.75">
      <c r="A480" s="87"/>
      <c r="B480" s="413"/>
      <c r="C480" s="413"/>
      <c r="D480" s="87"/>
    </row>
    <row r="481" spans="1:4" ht="12.75">
      <c r="A481" s="218"/>
      <c r="B481" s="219"/>
      <c r="C481" s="219"/>
      <c r="D481" s="86"/>
    </row>
    <row r="482" spans="1:4" ht="19.5" thickBot="1">
      <c r="A482" s="220" t="s">
        <v>345</v>
      </c>
      <c r="B482" s="221"/>
      <c r="C482" s="221"/>
      <c r="D482" s="86"/>
    </row>
    <row r="483" spans="1:4" ht="12.75">
      <c r="A483" s="125" t="s">
        <v>226</v>
      </c>
      <c r="B483" s="123" t="s">
        <v>627</v>
      </c>
      <c r="C483" s="123" t="s">
        <v>227</v>
      </c>
      <c r="D483" s="125" t="s">
        <v>512</v>
      </c>
    </row>
    <row r="484" spans="1:4" ht="13.5" thickBot="1">
      <c r="A484" s="126" t="s">
        <v>228</v>
      </c>
      <c r="B484" s="397"/>
      <c r="C484" s="397">
        <v>2002</v>
      </c>
      <c r="D484" s="126"/>
    </row>
    <row r="485" spans="1:4" ht="12.75">
      <c r="A485" s="173" t="s">
        <v>346</v>
      </c>
      <c r="B485" s="225"/>
      <c r="C485" s="225">
        <v>0</v>
      </c>
      <c r="D485" s="206" t="s">
        <v>513</v>
      </c>
    </row>
    <row r="486" spans="1:4" ht="12.75">
      <c r="A486" s="176" t="s">
        <v>347</v>
      </c>
      <c r="B486" s="395" t="s">
        <v>744</v>
      </c>
      <c r="C486" s="395">
        <v>0</v>
      </c>
      <c r="D486" s="209" t="s">
        <v>745</v>
      </c>
    </row>
    <row r="487" spans="1:4" ht="12.75">
      <c r="A487" s="120" t="s">
        <v>348</v>
      </c>
      <c r="B487" s="395"/>
      <c r="C487" s="395">
        <v>0</v>
      </c>
      <c r="D487" s="209" t="s">
        <v>240</v>
      </c>
    </row>
    <row r="488" spans="1:4" ht="12.75">
      <c r="A488" s="120"/>
      <c r="B488" s="395" t="s">
        <v>709</v>
      </c>
      <c r="C488" s="395">
        <v>0</v>
      </c>
      <c r="D488" s="209" t="s">
        <v>242</v>
      </c>
    </row>
    <row r="489" spans="1:4" ht="12.75">
      <c r="A489" s="120"/>
      <c r="B489" s="396" t="s">
        <v>709</v>
      </c>
      <c r="C489" s="396">
        <v>50</v>
      </c>
      <c r="D489" s="178" t="s">
        <v>241</v>
      </c>
    </row>
    <row r="490" spans="1:4" ht="12.75">
      <c r="A490" s="120"/>
      <c r="B490" s="396"/>
      <c r="C490" s="396">
        <v>0</v>
      </c>
      <c r="D490" s="178" t="s">
        <v>622</v>
      </c>
    </row>
    <row r="491" spans="1:4" ht="12.75">
      <c r="A491" s="120"/>
      <c r="B491" s="396"/>
      <c r="C491" s="396">
        <v>0</v>
      </c>
      <c r="D491" s="178" t="s">
        <v>349</v>
      </c>
    </row>
    <row r="492" spans="1:4" ht="12.75">
      <c r="A492" s="120"/>
      <c r="B492" s="203"/>
      <c r="C492" s="203">
        <v>0</v>
      </c>
      <c r="D492" s="181" t="s">
        <v>350</v>
      </c>
    </row>
    <row r="493" spans="1:4" ht="12.75">
      <c r="A493" s="182"/>
      <c r="B493" s="204"/>
      <c r="C493" s="204">
        <v>0</v>
      </c>
      <c r="D493" s="184" t="s">
        <v>486</v>
      </c>
    </row>
    <row r="494" spans="1:4" ht="12.75">
      <c r="A494" s="182"/>
      <c r="B494" s="204"/>
      <c r="C494" s="204">
        <v>0</v>
      </c>
      <c r="D494" s="184" t="s">
        <v>442</v>
      </c>
    </row>
    <row r="495" spans="1:4" ht="12.75">
      <c r="A495" s="182"/>
      <c r="B495" s="204"/>
      <c r="C495" s="204">
        <v>0</v>
      </c>
      <c r="D495" s="184" t="s">
        <v>250</v>
      </c>
    </row>
    <row r="496" spans="1:4" ht="13.5" thickBot="1">
      <c r="A496" s="197"/>
      <c r="B496" s="222"/>
      <c r="C496" s="222">
        <v>0</v>
      </c>
      <c r="D496" s="193" t="s">
        <v>602</v>
      </c>
    </row>
    <row r="497" spans="1:4" ht="13.5" thickBot="1">
      <c r="A497" s="131" t="s">
        <v>220</v>
      </c>
      <c r="B497" s="393"/>
      <c r="C497" s="393">
        <f>SUM(C485:C496)</f>
        <v>50</v>
      </c>
      <c r="D497" s="135"/>
    </row>
    <row r="498" spans="1:4" ht="12.75">
      <c r="A498" s="136"/>
      <c r="B498" s="400"/>
      <c r="C498" s="400"/>
      <c r="D498" s="136"/>
    </row>
    <row r="499" spans="1:4" ht="12.75">
      <c r="A499" s="136"/>
      <c r="B499" s="400"/>
      <c r="C499" s="400"/>
      <c r="D499" s="136"/>
    </row>
    <row r="500" spans="1:4" ht="12.75">
      <c r="A500" s="136"/>
      <c r="B500" s="400"/>
      <c r="C500" s="400"/>
      <c r="D500" s="136"/>
    </row>
    <row r="501" spans="1:4" ht="12.75">
      <c r="A501" s="87"/>
      <c r="B501" s="223"/>
      <c r="C501" s="223"/>
      <c r="D501" s="87"/>
    </row>
    <row r="502" spans="1:4" ht="19.5" thickBot="1">
      <c r="A502" s="220" t="s">
        <v>351</v>
      </c>
      <c r="B502" s="221"/>
      <c r="C502" s="221"/>
      <c r="D502" s="86"/>
    </row>
    <row r="503" spans="1:4" ht="12.75">
      <c r="A503" s="125" t="s">
        <v>226</v>
      </c>
      <c r="B503" s="123" t="s">
        <v>627</v>
      </c>
      <c r="C503" s="123" t="s">
        <v>227</v>
      </c>
      <c r="D503" s="125" t="s">
        <v>420</v>
      </c>
    </row>
    <row r="504" spans="1:4" ht="13.5" thickBot="1">
      <c r="A504" s="126" t="s">
        <v>228</v>
      </c>
      <c r="B504" s="397"/>
      <c r="C504" s="397">
        <v>2002</v>
      </c>
      <c r="D504" s="126"/>
    </row>
    <row r="505" spans="1:4" ht="12.75">
      <c r="A505" s="173" t="s">
        <v>352</v>
      </c>
      <c r="B505" s="202" t="s">
        <v>710</v>
      </c>
      <c r="C505" s="202">
        <v>210</v>
      </c>
      <c r="D505" s="175" t="s">
        <v>353</v>
      </c>
    </row>
    <row r="506" spans="1:4" ht="12.75">
      <c r="A506" s="120" t="s">
        <v>354</v>
      </c>
      <c r="B506" s="434" t="s">
        <v>729</v>
      </c>
      <c r="C506" s="434">
        <v>40</v>
      </c>
      <c r="D506" s="435" t="s">
        <v>353</v>
      </c>
    </row>
    <row r="507" spans="1:4" ht="12.75">
      <c r="A507" s="120" t="s">
        <v>355</v>
      </c>
      <c r="B507" s="203" t="s">
        <v>709</v>
      </c>
      <c r="C507" s="203">
        <v>0</v>
      </c>
      <c r="D507" s="181" t="s">
        <v>353</v>
      </c>
    </row>
    <row r="508" spans="1:4" ht="12.75">
      <c r="A508" s="120"/>
      <c r="B508" s="203"/>
      <c r="C508" s="203">
        <v>0</v>
      </c>
      <c r="D508" s="181" t="s">
        <v>514</v>
      </c>
    </row>
    <row r="509" spans="1:4" ht="12.75">
      <c r="A509" s="120" t="s">
        <v>356</v>
      </c>
      <c r="B509" s="203"/>
      <c r="C509" s="203">
        <v>0</v>
      </c>
      <c r="D509" s="181" t="s">
        <v>566</v>
      </c>
    </row>
    <row r="510" spans="1:4" ht="12.75">
      <c r="A510" s="120" t="s">
        <v>357</v>
      </c>
      <c r="B510" s="203" t="s">
        <v>729</v>
      </c>
      <c r="C510" s="203">
        <v>100</v>
      </c>
      <c r="D510" s="178" t="s">
        <v>515</v>
      </c>
    </row>
    <row r="511" spans="1:4" ht="12.75">
      <c r="A511" s="120" t="s">
        <v>358</v>
      </c>
      <c r="B511" s="203"/>
      <c r="C511" s="203">
        <v>0</v>
      </c>
      <c r="D511" s="181" t="s">
        <v>514</v>
      </c>
    </row>
    <row r="512" spans="1:4" ht="12.75">
      <c r="A512" s="120"/>
      <c r="B512" s="203" t="s">
        <v>728</v>
      </c>
      <c r="C512" s="203">
        <v>30</v>
      </c>
      <c r="D512" s="181" t="s">
        <v>516</v>
      </c>
    </row>
    <row r="513" spans="1:4" ht="12.75">
      <c r="A513" s="194" t="s">
        <v>359</v>
      </c>
      <c r="B513" s="432"/>
      <c r="C513" s="432">
        <v>0</v>
      </c>
      <c r="D513" s="433" t="s">
        <v>567</v>
      </c>
    </row>
    <row r="514" spans="1:4" ht="12.75">
      <c r="A514" s="120" t="s">
        <v>360</v>
      </c>
      <c r="B514" s="203"/>
      <c r="C514" s="203" t="s">
        <v>597</v>
      </c>
      <c r="D514" s="181" t="s">
        <v>361</v>
      </c>
    </row>
    <row r="515" spans="1:4" ht="13.5" thickBot="1">
      <c r="A515" s="197" t="s">
        <v>604</v>
      </c>
      <c r="B515" s="222"/>
      <c r="C515" s="222">
        <v>0</v>
      </c>
      <c r="D515" s="193" t="s">
        <v>353</v>
      </c>
    </row>
    <row r="516" spans="1:4" ht="13.5" thickBot="1">
      <c r="A516" s="131" t="s">
        <v>220</v>
      </c>
      <c r="B516" s="393"/>
      <c r="C516" s="393">
        <f>SUM(C505:C515)</f>
        <v>380</v>
      </c>
      <c r="D516" s="135"/>
    </row>
    <row r="517" spans="2:3" ht="12.75">
      <c r="B517" s="110"/>
      <c r="C517" s="110"/>
    </row>
    <row r="518" spans="1:3" ht="19.5" thickBot="1">
      <c r="A518" s="1" t="s">
        <v>362</v>
      </c>
      <c r="B518" s="110"/>
      <c r="C518" s="110"/>
    </row>
    <row r="519" spans="1:4" ht="12.75">
      <c r="A519" s="125" t="s">
        <v>226</v>
      </c>
      <c r="B519" s="123" t="s">
        <v>627</v>
      </c>
      <c r="C519" s="123" t="s">
        <v>227</v>
      </c>
      <c r="D519" s="125" t="s">
        <v>420</v>
      </c>
    </row>
    <row r="520" spans="1:4" ht="13.5" thickBot="1">
      <c r="A520" s="126" t="s">
        <v>228</v>
      </c>
      <c r="B520" s="397"/>
      <c r="C520" s="397">
        <v>2002</v>
      </c>
      <c r="D520" s="126"/>
    </row>
    <row r="521" spans="1:4" ht="12.75">
      <c r="A521" s="84" t="s">
        <v>917</v>
      </c>
      <c r="B521" s="208"/>
      <c r="C521" s="208">
        <v>4300</v>
      </c>
      <c r="D521" s="224" t="s">
        <v>918</v>
      </c>
    </row>
    <row r="522" spans="1:4" ht="12.75">
      <c r="A522" s="84" t="s">
        <v>919</v>
      </c>
      <c r="B522" s="208"/>
      <c r="C522" s="208">
        <v>1800</v>
      </c>
      <c r="D522" s="224" t="s">
        <v>945</v>
      </c>
    </row>
    <row r="523" spans="1:4" ht="12.75">
      <c r="A523" s="9" t="s">
        <v>920</v>
      </c>
      <c r="B523" s="213"/>
      <c r="C523" s="213">
        <v>1200</v>
      </c>
      <c r="D523" s="224" t="s">
        <v>921</v>
      </c>
    </row>
    <row r="524" spans="1:4" ht="12.75">
      <c r="A524" s="9" t="s">
        <v>922</v>
      </c>
      <c r="B524" s="213"/>
      <c r="C524" s="213">
        <v>800</v>
      </c>
      <c r="D524" s="224" t="s">
        <v>923</v>
      </c>
    </row>
    <row r="525" spans="1:4" ht="12.75">
      <c r="A525" s="9" t="s">
        <v>924</v>
      </c>
      <c r="B525" s="213"/>
      <c r="C525" s="213">
        <v>200</v>
      </c>
      <c r="D525" s="224" t="s">
        <v>925</v>
      </c>
    </row>
    <row r="526" spans="1:4" ht="12.75">
      <c r="A526" s="9" t="s">
        <v>926</v>
      </c>
      <c r="B526" s="213"/>
      <c r="C526" s="213">
        <v>200</v>
      </c>
      <c r="D526" s="224" t="s">
        <v>927</v>
      </c>
    </row>
    <row r="527" spans="1:4" ht="12.75">
      <c r="A527" s="9" t="s">
        <v>928</v>
      </c>
      <c r="B527" s="213"/>
      <c r="C527" s="213">
        <v>400</v>
      </c>
      <c r="D527" s="224" t="s">
        <v>929</v>
      </c>
    </row>
    <row r="528" spans="1:4" ht="12.75">
      <c r="A528" s="9" t="s">
        <v>930</v>
      </c>
      <c r="B528" s="213"/>
      <c r="C528" s="442">
        <v>58</v>
      </c>
      <c r="D528" s="224" t="s">
        <v>931</v>
      </c>
    </row>
    <row r="529" spans="1:4" ht="12.75">
      <c r="A529" s="9" t="s">
        <v>932</v>
      </c>
      <c r="B529" s="213"/>
      <c r="C529" s="213">
        <v>400</v>
      </c>
      <c r="D529" s="224" t="s">
        <v>933</v>
      </c>
    </row>
    <row r="530" spans="1:4" ht="12.75">
      <c r="A530" s="9" t="s">
        <v>934</v>
      </c>
      <c r="B530" s="213"/>
      <c r="C530" s="213">
        <v>250</v>
      </c>
      <c r="D530" s="224" t="s">
        <v>935</v>
      </c>
    </row>
    <row r="531" spans="1:4" ht="12.75">
      <c r="A531" s="9" t="s">
        <v>936</v>
      </c>
      <c r="B531" s="213"/>
      <c r="C531" s="213">
        <v>200</v>
      </c>
      <c r="D531" s="436" t="s">
        <v>937</v>
      </c>
    </row>
    <row r="532" spans="1:4" ht="12.75">
      <c r="A532" s="9" t="s">
        <v>938</v>
      </c>
      <c r="B532" s="439"/>
      <c r="C532" s="439">
        <v>650</v>
      </c>
      <c r="D532" s="436" t="s">
        <v>939</v>
      </c>
    </row>
    <row r="533" spans="1:4" ht="12.75">
      <c r="A533" s="4" t="s">
        <v>940</v>
      </c>
      <c r="B533" s="440"/>
      <c r="C533" s="440">
        <v>200</v>
      </c>
      <c r="D533" s="224" t="s">
        <v>941</v>
      </c>
    </row>
    <row r="534" spans="1:4" ht="12.75">
      <c r="A534" s="9" t="s">
        <v>922</v>
      </c>
      <c r="B534" s="439"/>
      <c r="C534" s="439">
        <v>400</v>
      </c>
      <c r="D534" s="436" t="s">
        <v>942</v>
      </c>
    </row>
    <row r="535" spans="1:4" ht="12.75">
      <c r="A535" s="9" t="s">
        <v>943</v>
      </c>
      <c r="B535" s="439"/>
      <c r="C535" s="439">
        <v>70</v>
      </c>
      <c r="D535" s="436" t="s">
        <v>944</v>
      </c>
    </row>
    <row r="536" spans="1:4" ht="12.75">
      <c r="A536" s="9" t="s">
        <v>946</v>
      </c>
      <c r="B536" s="439"/>
      <c r="C536" s="439">
        <v>300</v>
      </c>
      <c r="D536" s="436" t="s">
        <v>947</v>
      </c>
    </row>
    <row r="537" spans="1:4" ht="12.75">
      <c r="A537" s="9" t="s">
        <v>948</v>
      </c>
      <c r="B537" s="439"/>
      <c r="C537" s="439">
        <v>291</v>
      </c>
      <c r="D537" s="436" t="s">
        <v>949</v>
      </c>
    </row>
    <row r="538" spans="1:4" ht="12.75">
      <c r="A538" s="9" t="s">
        <v>950</v>
      </c>
      <c r="B538" s="439"/>
      <c r="C538" s="439">
        <v>1300</v>
      </c>
      <c r="D538" s="436" t="s">
        <v>951</v>
      </c>
    </row>
    <row r="539" spans="1:4" ht="12.75">
      <c r="A539" s="9" t="s">
        <v>952</v>
      </c>
      <c r="B539" s="439"/>
      <c r="C539" s="439">
        <v>270</v>
      </c>
      <c r="D539" s="436" t="s">
        <v>953</v>
      </c>
    </row>
    <row r="540" spans="1:4" ht="12.75">
      <c r="A540" s="9" t="s">
        <v>954</v>
      </c>
      <c r="B540" s="439"/>
      <c r="C540" s="439">
        <v>80</v>
      </c>
      <c r="D540" s="436" t="s">
        <v>955</v>
      </c>
    </row>
    <row r="541" spans="1:4" ht="12.75">
      <c r="A541" s="9" t="s">
        <v>957</v>
      </c>
      <c r="B541" s="439"/>
      <c r="C541" s="439">
        <v>4696</v>
      </c>
      <c r="D541" s="470" t="s">
        <v>219</v>
      </c>
    </row>
    <row r="542" spans="1:4" ht="13.5" thickBot="1">
      <c r="A542" s="437" t="s">
        <v>956</v>
      </c>
      <c r="B542" s="438"/>
      <c r="C542" s="438">
        <v>4489</v>
      </c>
      <c r="D542" s="480" t="s">
        <v>980</v>
      </c>
    </row>
    <row r="543" spans="1:4" ht="13.5" thickBot="1">
      <c r="A543" s="81" t="s">
        <v>220</v>
      </c>
      <c r="B543" s="124"/>
      <c r="C543" s="124">
        <f>SUM(C521:C542)</f>
        <v>22554</v>
      </c>
      <c r="D543" s="399"/>
    </row>
  </sheetData>
  <printOptions gridLines="1"/>
  <pageMargins left="0" right="0" top="0.3937007874015748" bottom="0.787401574803149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89"/>
  <sheetViews>
    <sheetView workbookViewId="0" topLeftCell="A107">
      <selection activeCell="C111" sqref="C111"/>
    </sheetView>
  </sheetViews>
  <sheetFormatPr defaultColWidth="9.00390625" defaultRowHeight="12.75"/>
  <cols>
    <col min="1" max="1" width="23.75390625" style="0" customWidth="1"/>
    <col min="2" max="2" width="26.75390625" style="0" customWidth="1"/>
    <col min="3" max="3" width="15.75390625" style="0" customWidth="1"/>
    <col min="4" max="4" width="30.75390625" style="0" customWidth="1"/>
  </cols>
  <sheetData>
    <row r="1" ht="20.25">
      <c r="A1" s="425" t="s">
        <v>657</v>
      </c>
    </row>
    <row r="2" ht="15" customHeight="1">
      <c r="A2" s="425"/>
    </row>
    <row r="3" ht="16.5" thickBot="1">
      <c r="A3" s="8" t="s">
        <v>363</v>
      </c>
    </row>
    <row r="4" spans="1:4" ht="12.75">
      <c r="A4" s="125" t="s">
        <v>234</v>
      </c>
      <c r="B4" s="123" t="s">
        <v>627</v>
      </c>
      <c r="C4" s="123" t="s">
        <v>227</v>
      </c>
      <c r="D4" s="125" t="s">
        <v>420</v>
      </c>
    </row>
    <row r="5" spans="1:4" ht="13.5" thickBot="1">
      <c r="A5" s="126" t="s">
        <v>228</v>
      </c>
      <c r="B5" s="401"/>
      <c r="C5" s="401" t="s">
        <v>628</v>
      </c>
      <c r="D5" s="126"/>
    </row>
    <row r="6" spans="1:4" ht="12.75">
      <c r="A6" s="198" t="s">
        <v>364</v>
      </c>
      <c r="B6" s="199"/>
      <c r="C6" s="199">
        <v>3100</v>
      </c>
      <c r="D6" s="200" t="s">
        <v>421</v>
      </c>
    </row>
    <row r="7" spans="1:4" ht="12.75">
      <c r="A7" s="182" t="s">
        <v>365</v>
      </c>
      <c r="B7" s="183"/>
      <c r="C7" s="183">
        <v>900</v>
      </c>
      <c r="D7" s="184" t="s">
        <v>421</v>
      </c>
    </row>
    <row r="8" spans="1:4" ht="12.75">
      <c r="A8" s="182" t="s">
        <v>366</v>
      </c>
      <c r="B8" s="183"/>
      <c r="C8" s="183">
        <v>3000</v>
      </c>
      <c r="D8" s="184" t="s">
        <v>421</v>
      </c>
    </row>
    <row r="9" spans="1:4" ht="12.75">
      <c r="A9" s="182" t="s">
        <v>575</v>
      </c>
      <c r="B9" s="183" t="s">
        <v>629</v>
      </c>
      <c r="C9" s="183">
        <v>1500</v>
      </c>
      <c r="D9" s="184" t="s">
        <v>421</v>
      </c>
    </row>
    <row r="10" spans="1:4" ht="12.75">
      <c r="A10" s="120" t="s">
        <v>584</v>
      </c>
      <c r="B10" s="419" t="s">
        <v>630</v>
      </c>
      <c r="C10" s="419">
        <v>6700</v>
      </c>
      <c r="D10" s="420" t="s">
        <v>421</v>
      </c>
    </row>
    <row r="11" spans="1:4" ht="13.5" thickBot="1">
      <c r="A11" s="194" t="s">
        <v>367</v>
      </c>
      <c r="B11" s="195"/>
      <c r="C11" s="195">
        <v>1000</v>
      </c>
      <c r="D11" s="196" t="s">
        <v>421</v>
      </c>
    </row>
    <row r="12" spans="1:4" ht="13.5" thickBot="1">
      <c r="A12" s="81" t="s">
        <v>220</v>
      </c>
      <c r="B12" s="124"/>
      <c r="C12" s="124">
        <f>SUM(C6:C11)</f>
        <v>16200</v>
      </c>
      <c r="D12" s="81"/>
    </row>
    <row r="13" spans="1:3" ht="12.75">
      <c r="A13" s="6"/>
      <c r="B13" s="6"/>
      <c r="C13" s="6"/>
    </row>
    <row r="14" ht="16.5" thickBot="1">
      <c r="A14" s="8" t="s">
        <v>368</v>
      </c>
    </row>
    <row r="15" spans="1:4" ht="12.75">
      <c r="A15" s="125" t="s">
        <v>234</v>
      </c>
      <c r="B15" s="123" t="s">
        <v>627</v>
      </c>
      <c r="C15" s="123" t="s">
        <v>227</v>
      </c>
      <c r="D15" s="125" t="s">
        <v>420</v>
      </c>
    </row>
    <row r="16" spans="1:4" ht="13.5" thickBot="1">
      <c r="A16" s="126" t="s">
        <v>228</v>
      </c>
      <c r="B16" s="401"/>
      <c r="C16" s="401" t="s">
        <v>628</v>
      </c>
      <c r="D16" s="126"/>
    </row>
    <row r="17" spans="1:4" ht="12.75">
      <c r="A17" s="194" t="s">
        <v>369</v>
      </c>
      <c r="B17" s="225"/>
      <c r="C17" s="225">
        <v>0</v>
      </c>
      <c r="D17" s="206" t="s">
        <v>461</v>
      </c>
    </row>
    <row r="18" spans="1:4" ht="12.75">
      <c r="A18" s="194"/>
      <c r="B18" s="404" t="s">
        <v>631</v>
      </c>
      <c r="C18" s="404">
        <v>6</v>
      </c>
      <c r="D18" s="201" t="s">
        <v>370</v>
      </c>
    </row>
    <row r="19" spans="1:4" ht="12.75">
      <c r="A19" s="194"/>
      <c r="B19" s="404" t="s">
        <v>632</v>
      </c>
      <c r="C19" s="404">
        <v>50</v>
      </c>
      <c r="D19" s="201" t="s">
        <v>587</v>
      </c>
    </row>
    <row r="20" spans="1:4" ht="12.75">
      <c r="A20" s="194"/>
      <c r="B20" s="395" t="s">
        <v>632</v>
      </c>
      <c r="C20" s="395">
        <v>0</v>
      </c>
      <c r="D20" s="209" t="s">
        <v>588</v>
      </c>
    </row>
    <row r="21" spans="1:4" ht="12.75">
      <c r="A21" s="194"/>
      <c r="B21" s="179" t="s">
        <v>634</v>
      </c>
      <c r="C21" s="179">
        <v>320</v>
      </c>
      <c r="D21" s="181" t="s">
        <v>421</v>
      </c>
    </row>
    <row r="22" spans="1:4" ht="12.75">
      <c r="A22" s="194"/>
      <c r="B22" s="179" t="s">
        <v>633</v>
      </c>
      <c r="C22" s="179">
        <v>10</v>
      </c>
      <c r="D22" s="181" t="s">
        <v>565</v>
      </c>
    </row>
    <row r="23" spans="1:4" ht="12.75">
      <c r="A23" s="182" t="s">
        <v>371</v>
      </c>
      <c r="B23" s="183" t="s">
        <v>635</v>
      </c>
      <c r="C23" s="183">
        <v>430</v>
      </c>
      <c r="D23" s="184" t="s">
        <v>421</v>
      </c>
    </row>
    <row r="24" spans="1:4" ht="12.75">
      <c r="A24" s="182" t="s">
        <v>372</v>
      </c>
      <c r="B24" s="183" t="s">
        <v>636</v>
      </c>
      <c r="C24" s="183">
        <v>30</v>
      </c>
      <c r="D24" s="184" t="s">
        <v>413</v>
      </c>
    </row>
    <row r="25" spans="1:4" ht="12.75">
      <c r="A25" s="182" t="s">
        <v>414</v>
      </c>
      <c r="B25" s="183"/>
      <c r="C25" s="183">
        <v>6</v>
      </c>
      <c r="D25" s="184" t="s">
        <v>421</v>
      </c>
    </row>
    <row r="26" spans="1:4" ht="12.75">
      <c r="A26" s="120" t="s">
        <v>605</v>
      </c>
      <c r="B26" s="419" t="s">
        <v>782</v>
      </c>
      <c r="C26" s="419">
        <v>1150</v>
      </c>
      <c r="D26" s="420" t="s">
        <v>517</v>
      </c>
    </row>
    <row r="27" spans="1:4" ht="12.75">
      <c r="A27" s="194" t="s">
        <v>373</v>
      </c>
      <c r="B27" s="195"/>
      <c r="C27" s="195">
        <v>40</v>
      </c>
      <c r="D27" s="196" t="s">
        <v>421</v>
      </c>
    </row>
    <row r="28" spans="1:4" ht="12.75">
      <c r="A28" s="182" t="s">
        <v>374</v>
      </c>
      <c r="B28" s="183"/>
      <c r="C28" s="183">
        <v>15</v>
      </c>
      <c r="D28" s="184" t="s">
        <v>421</v>
      </c>
    </row>
    <row r="29" spans="1:4" ht="12.75">
      <c r="A29" s="182" t="s">
        <v>375</v>
      </c>
      <c r="B29" s="183"/>
      <c r="C29" s="183">
        <v>25</v>
      </c>
      <c r="D29" s="184" t="s">
        <v>421</v>
      </c>
    </row>
    <row r="30" spans="1:4" ht="12.75">
      <c r="A30" s="182" t="s">
        <v>376</v>
      </c>
      <c r="B30" s="183"/>
      <c r="C30" s="183">
        <v>0</v>
      </c>
      <c r="D30" s="184" t="s">
        <v>421</v>
      </c>
    </row>
    <row r="31" spans="1:4" ht="13.5" thickBot="1">
      <c r="A31" s="182" t="s">
        <v>377</v>
      </c>
      <c r="B31" s="183"/>
      <c r="C31" s="183">
        <v>5</v>
      </c>
      <c r="D31" s="184" t="s">
        <v>421</v>
      </c>
    </row>
    <row r="32" spans="1:4" ht="13.5" thickBot="1">
      <c r="A32" s="81" t="s">
        <v>220</v>
      </c>
      <c r="B32" s="124"/>
      <c r="C32" s="124">
        <f>SUM(C17:C31)</f>
        <v>2087</v>
      </c>
      <c r="D32" s="81"/>
    </row>
    <row r="34" ht="16.5" thickBot="1">
      <c r="A34" s="8" t="s">
        <v>233</v>
      </c>
    </row>
    <row r="35" spans="1:4" ht="12.75">
      <c r="A35" s="125" t="s">
        <v>234</v>
      </c>
      <c r="B35" s="123" t="s">
        <v>627</v>
      </c>
      <c r="C35" s="123" t="s">
        <v>227</v>
      </c>
      <c r="D35" s="125" t="s">
        <v>420</v>
      </c>
    </row>
    <row r="36" spans="1:4" ht="13.5" thickBot="1">
      <c r="A36" s="126" t="s">
        <v>228</v>
      </c>
      <c r="B36" s="401"/>
      <c r="C36" s="401" t="s">
        <v>628</v>
      </c>
      <c r="D36" s="126"/>
    </row>
    <row r="37" spans="1:4" ht="12.75">
      <c r="A37" s="194" t="s">
        <v>378</v>
      </c>
      <c r="B37" s="225"/>
      <c r="C37" s="225">
        <v>0</v>
      </c>
      <c r="D37" s="206" t="s">
        <v>589</v>
      </c>
    </row>
    <row r="38" spans="1:4" ht="12.75">
      <c r="A38" s="194"/>
      <c r="B38" s="195" t="s">
        <v>637</v>
      </c>
      <c r="C38" s="195">
        <v>180</v>
      </c>
      <c r="D38" s="196" t="s">
        <v>379</v>
      </c>
    </row>
    <row r="39" spans="1:4" ht="12.75">
      <c r="A39" s="194"/>
      <c r="B39" s="419" t="s">
        <v>637</v>
      </c>
      <c r="C39" s="419">
        <v>80</v>
      </c>
      <c r="D39" s="420" t="s">
        <v>380</v>
      </c>
    </row>
    <row r="40" spans="1:4" ht="12.75">
      <c r="A40" s="194"/>
      <c r="B40" s="179"/>
      <c r="C40" s="179">
        <v>0</v>
      </c>
      <c r="D40" s="181" t="s">
        <v>381</v>
      </c>
    </row>
    <row r="41" spans="1:4" ht="12.75">
      <c r="A41" s="194"/>
      <c r="B41" s="179" t="s">
        <v>637</v>
      </c>
      <c r="C41" s="179">
        <v>1600</v>
      </c>
      <c r="D41" s="181" t="s">
        <v>382</v>
      </c>
    </row>
    <row r="42" spans="1:4" ht="12.75">
      <c r="A42" s="194"/>
      <c r="B42" s="419" t="s">
        <v>638</v>
      </c>
      <c r="C42" s="419">
        <v>170</v>
      </c>
      <c r="D42" s="420" t="s">
        <v>427</v>
      </c>
    </row>
    <row r="43" spans="1:4" ht="12.75">
      <c r="A43" s="194"/>
      <c r="B43" s="179" t="s">
        <v>645</v>
      </c>
      <c r="C43" s="179">
        <v>8</v>
      </c>
      <c r="D43" s="181" t="s">
        <v>428</v>
      </c>
    </row>
    <row r="44" spans="1:4" ht="12.75">
      <c r="A44" s="194"/>
      <c r="B44" s="179"/>
      <c r="C44" s="179">
        <v>0</v>
      </c>
      <c r="D44" s="181" t="s">
        <v>429</v>
      </c>
    </row>
    <row r="45" spans="1:4" ht="12.75">
      <c r="A45" s="194"/>
      <c r="B45" s="179" t="s">
        <v>644</v>
      </c>
      <c r="C45" s="179">
        <v>60</v>
      </c>
      <c r="D45" s="181" t="s">
        <v>383</v>
      </c>
    </row>
    <row r="46" spans="1:4" ht="12.75">
      <c r="A46" s="194"/>
      <c r="B46" s="179" t="s">
        <v>643</v>
      </c>
      <c r="C46" s="179">
        <v>15</v>
      </c>
      <c r="D46" s="181" t="s">
        <v>430</v>
      </c>
    </row>
    <row r="47" spans="1:4" ht="12.75">
      <c r="A47" s="194"/>
      <c r="B47" s="179" t="s">
        <v>646</v>
      </c>
      <c r="C47" s="179">
        <v>0</v>
      </c>
      <c r="D47" s="181" t="s">
        <v>423</v>
      </c>
    </row>
    <row r="48" spans="1:4" ht="12.75">
      <c r="A48" s="194"/>
      <c r="B48" s="179" t="s">
        <v>642</v>
      </c>
      <c r="C48" s="179">
        <v>450</v>
      </c>
      <c r="D48" s="181" t="s">
        <v>384</v>
      </c>
    </row>
    <row r="49" spans="1:4" ht="12.75">
      <c r="A49" s="194"/>
      <c r="B49" s="183" t="s">
        <v>125</v>
      </c>
      <c r="C49" s="183">
        <v>150</v>
      </c>
      <c r="D49" s="184" t="s">
        <v>466</v>
      </c>
    </row>
    <row r="50" spans="1:4" ht="12.75">
      <c r="A50" s="194"/>
      <c r="B50" s="183" t="s">
        <v>641</v>
      </c>
      <c r="C50" s="183">
        <v>25</v>
      </c>
      <c r="D50" s="184" t="s">
        <v>426</v>
      </c>
    </row>
    <row r="51" spans="1:4" ht="12.75">
      <c r="A51" s="194"/>
      <c r="B51" s="419" t="s">
        <v>639</v>
      </c>
      <c r="C51" s="419">
        <v>6669</v>
      </c>
      <c r="D51" s="420" t="s">
        <v>431</v>
      </c>
    </row>
    <row r="52" spans="1:4" ht="12.75">
      <c r="A52" s="194"/>
      <c r="B52" s="179" t="s">
        <v>640</v>
      </c>
      <c r="C52" s="179">
        <v>15</v>
      </c>
      <c r="D52" s="181" t="s">
        <v>424</v>
      </c>
    </row>
    <row r="53" spans="1:4" ht="12.75">
      <c r="A53" s="194"/>
      <c r="B53" s="179" t="s">
        <v>647</v>
      </c>
      <c r="C53" s="179">
        <v>0</v>
      </c>
      <c r="D53" s="181" t="s">
        <v>422</v>
      </c>
    </row>
    <row r="54" spans="1:4" ht="12.75">
      <c r="A54" s="194"/>
      <c r="B54" s="183"/>
      <c r="C54" s="183">
        <v>20</v>
      </c>
      <c r="D54" s="184" t="s">
        <v>616</v>
      </c>
    </row>
    <row r="55" spans="1:4" ht="12.75">
      <c r="A55" s="182" t="s">
        <v>385</v>
      </c>
      <c r="B55" s="183"/>
      <c r="C55" s="183">
        <v>60</v>
      </c>
      <c r="D55" s="184" t="s">
        <v>430</v>
      </c>
    </row>
    <row r="56" spans="1:4" ht="12.75">
      <c r="A56" s="182" t="s">
        <v>386</v>
      </c>
      <c r="B56" s="179"/>
      <c r="C56" s="179">
        <v>60</v>
      </c>
      <c r="D56" s="181" t="s">
        <v>387</v>
      </c>
    </row>
    <row r="57" spans="1:4" ht="12.75">
      <c r="A57" s="194" t="s">
        <v>103</v>
      </c>
      <c r="B57" s="419"/>
      <c r="C57" s="419">
        <v>30</v>
      </c>
      <c r="D57" s="420" t="s">
        <v>388</v>
      </c>
    </row>
    <row r="58" spans="1:4" ht="12.75">
      <c r="A58" s="176"/>
      <c r="B58" s="179"/>
      <c r="C58" s="179">
        <v>35</v>
      </c>
      <c r="D58" s="181" t="s">
        <v>389</v>
      </c>
    </row>
    <row r="59" spans="1:4" ht="12.75">
      <c r="A59" s="182" t="s">
        <v>390</v>
      </c>
      <c r="B59" s="183"/>
      <c r="C59" s="183">
        <v>100</v>
      </c>
      <c r="D59" s="184" t="s">
        <v>432</v>
      </c>
    </row>
    <row r="60" spans="1:4" ht="12.75">
      <c r="A60" s="182" t="s">
        <v>391</v>
      </c>
      <c r="B60" s="183"/>
      <c r="C60" s="183">
        <v>0</v>
      </c>
      <c r="D60" s="184" t="s">
        <v>381</v>
      </c>
    </row>
    <row r="61" spans="1:4" ht="12.75">
      <c r="A61" s="194" t="s">
        <v>392</v>
      </c>
      <c r="B61" s="183"/>
      <c r="C61" s="183">
        <v>0</v>
      </c>
      <c r="D61" s="184" t="s">
        <v>427</v>
      </c>
    </row>
    <row r="62" spans="1:4" ht="12.75">
      <c r="A62" s="194"/>
      <c r="B62" s="183"/>
      <c r="C62" s="183">
        <v>0</v>
      </c>
      <c r="D62" s="184" t="s">
        <v>430</v>
      </c>
    </row>
    <row r="63" spans="1:4" ht="12.75">
      <c r="A63" s="194"/>
      <c r="B63" s="419" t="s">
        <v>648</v>
      </c>
      <c r="C63" s="419">
        <v>310</v>
      </c>
      <c r="D63" s="420" t="s">
        <v>433</v>
      </c>
    </row>
    <row r="64" spans="1:4" ht="12.75">
      <c r="A64" s="194"/>
      <c r="B64" s="179" t="s">
        <v>648</v>
      </c>
      <c r="C64" s="179">
        <v>510</v>
      </c>
      <c r="D64" s="181" t="s">
        <v>316</v>
      </c>
    </row>
    <row r="65" spans="1:4" ht="12.75">
      <c r="A65" s="194"/>
      <c r="B65" s="419" t="s">
        <v>648</v>
      </c>
      <c r="C65" s="419">
        <v>876</v>
      </c>
      <c r="D65" s="420" t="s">
        <v>285</v>
      </c>
    </row>
    <row r="66" spans="1:4" ht="12.75">
      <c r="A66" s="194"/>
      <c r="B66" s="179" t="s">
        <v>771</v>
      </c>
      <c r="C66" s="179">
        <v>3783</v>
      </c>
      <c r="D66" s="181" t="s">
        <v>435</v>
      </c>
    </row>
    <row r="67" spans="1:4" ht="12.75">
      <c r="A67" s="194"/>
      <c r="B67" s="421" t="s">
        <v>663</v>
      </c>
      <c r="C67" s="421">
        <v>725</v>
      </c>
      <c r="D67" s="422" t="s">
        <v>437</v>
      </c>
    </row>
    <row r="68" spans="1:4" ht="12.75">
      <c r="A68" s="194"/>
      <c r="B68" s="421"/>
      <c r="C68" s="421">
        <v>301</v>
      </c>
      <c r="D68" s="422" t="s">
        <v>438</v>
      </c>
    </row>
    <row r="69" spans="1:4" ht="12.75">
      <c r="A69" s="194"/>
      <c r="B69" s="179"/>
      <c r="C69" s="179">
        <v>10</v>
      </c>
      <c r="D69" s="181" t="s">
        <v>436</v>
      </c>
    </row>
    <row r="70" spans="1:4" ht="12.75">
      <c r="A70" s="194"/>
      <c r="B70" s="179" t="s">
        <v>649</v>
      </c>
      <c r="C70" s="179">
        <v>8</v>
      </c>
      <c r="D70" s="181" t="s">
        <v>612</v>
      </c>
    </row>
    <row r="71" spans="1:4" ht="12.75">
      <c r="A71" s="194"/>
      <c r="B71" s="179" t="s">
        <v>647</v>
      </c>
      <c r="C71" s="179">
        <v>0</v>
      </c>
      <c r="D71" s="181" t="s">
        <v>422</v>
      </c>
    </row>
    <row r="72" spans="1:4" ht="12.75">
      <c r="A72" s="194"/>
      <c r="B72" s="419" t="s">
        <v>772</v>
      </c>
      <c r="C72" s="419">
        <v>388</v>
      </c>
      <c r="D72" s="420" t="s">
        <v>616</v>
      </c>
    </row>
    <row r="73" spans="1:4" ht="12.75">
      <c r="A73" s="182" t="s">
        <v>393</v>
      </c>
      <c r="B73" s="179" t="s">
        <v>774</v>
      </c>
      <c r="C73" s="179">
        <v>250</v>
      </c>
      <c r="D73" s="181" t="s">
        <v>383</v>
      </c>
    </row>
    <row r="74" spans="1:4" ht="12.75">
      <c r="A74" s="194" t="s">
        <v>107</v>
      </c>
      <c r="B74" s="179" t="s">
        <v>650</v>
      </c>
      <c r="C74" s="179">
        <v>500</v>
      </c>
      <c r="D74" s="181" t="s">
        <v>383</v>
      </c>
    </row>
    <row r="75" spans="1:4" ht="12.75">
      <c r="A75" s="194"/>
      <c r="B75" s="179"/>
      <c r="C75" s="179">
        <v>5</v>
      </c>
      <c r="D75" s="181" t="s">
        <v>435</v>
      </c>
    </row>
    <row r="76" spans="1:4" ht="12.75">
      <c r="A76" s="176"/>
      <c r="B76" s="179"/>
      <c r="C76" s="179">
        <v>381</v>
      </c>
      <c r="D76" s="181" t="s">
        <v>438</v>
      </c>
    </row>
    <row r="77" spans="1:4" ht="12.75">
      <c r="A77" s="176" t="s">
        <v>394</v>
      </c>
      <c r="B77" s="179" t="s">
        <v>651</v>
      </c>
      <c r="C77" s="179">
        <v>100</v>
      </c>
      <c r="D77" s="181" t="s">
        <v>383</v>
      </c>
    </row>
    <row r="78" spans="1:4" ht="12.75">
      <c r="A78" s="182" t="s">
        <v>395</v>
      </c>
      <c r="B78" s="179"/>
      <c r="C78" s="179">
        <v>0</v>
      </c>
      <c r="D78" s="181" t="s">
        <v>383</v>
      </c>
    </row>
    <row r="79" spans="1:4" ht="12.75">
      <c r="A79" s="194"/>
      <c r="B79" s="183"/>
      <c r="C79" s="183">
        <v>0</v>
      </c>
      <c r="D79" s="184" t="s">
        <v>433</v>
      </c>
    </row>
    <row r="80" spans="1:4" ht="12.75">
      <c r="A80" s="194"/>
      <c r="B80" s="183"/>
      <c r="C80" s="183">
        <v>0</v>
      </c>
      <c r="D80" s="184" t="s">
        <v>896</v>
      </c>
    </row>
    <row r="81" spans="1:4" ht="12.75">
      <c r="A81" s="194"/>
      <c r="B81" s="183"/>
      <c r="C81" s="183">
        <v>0</v>
      </c>
      <c r="D81" s="184" t="s">
        <v>616</v>
      </c>
    </row>
    <row r="82" spans="1:4" ht="12.75">
      <c r="A82" s="182" t="s">
        <v>396</v>
      </c>
      <c r="B82" s="183"/>
      <c r="C82" s="183">
        <v>0</v>
      </c>
      <c r="D82" s="184" t="s">
        <v>594</v>
      </c>
    </row>
    <row r="83" spans="1:4" ht="12.75">
      <c r="A83" s="182"/>
      <c r="B83" s="183"/>
      <c r="C83" s="183">
        <v>0</v>
      </c>
      <c r="D83" s="184" t="s">
        <v>383</v>
      </c>
    </row>
    <row r="84" spans="1:4" ht="12.75">
      <c r="A84" s="194"/>
      <c r="B84" s="183"/>
      <c r="C84" s="183">
        <v>0</v>
      </c>
      <c r="D84" s="184" t="s">
        <v>441</v>
      </c>
    </row>
    <row r="85" spans="1:4" ht="12.75">
      <c r="A85" s="194"/>
      <c r="B85" s="183"/>
      <c r="C85" s="183">
        <v>0</v>
      </c>
      <c r="D85" s="184" t="s">
        <v>423</v>
      </c>
    </row>
    <row r="86" spans="1:4" ht="12.75">
      <c r="A86" s="176"/>
      <c r="B86" s="183"/>
      <c r="C86" s="183">
        <v>0</v>
      </c>
      <c r="D86" s="184" t="s">
        <v>384</v>
      </c>
    </row>
    <row r="87" spans="1:4" ht="12.75">
      <c r="A87" s="194" t="s">
        <v>415</v>
      </c>
      <c r="B87" s="179"/>
      <c r="C87" s="179">
        <v>0</v>
      </c>
      <c r="D87" s="181" t="s">
        <v>430</v>
      </c>
    </row>
    <row r="88" spans="1:4" ht="12.75">
      <c r="A88" s="194"/>
      <c r="B88" s="195"/>
      <c r="C88" s="195">
        <v>0</v>
      </c>
      <c r="D88" s="196" t="s">
        <v>384</v>
      </c>
    </row>
    <row r="89" spans="1:4" ht="12.75">
      <c r="A89" s="194"/>
      <c r="B89" s="183"/>
      <c r="C89" s="183">
        <v>0</v>
      </c>
      <c r="D89" s="184" t="s">
        <v>441</v>
      </c>
    </row>
    <row r="90" spans="1:4" ht="12.75">
      <c r="A90" s="120" t="s">
        <v>615</v>
      </c>
      <c r="B90" s="183"/>
      <c r="C90" s="183">
        <v>0</v>
      </c>
      <c r="D90" s="184" t="s">
        <v>616</v>
      </c>
    </row>
    <row r="91" spans="1:4" ht="12.75">
      <c r="A91" s="182" t="s">
        <v>397</v>
      </c>
      <c r="B91" s="183"/>
      <c r="C91" s="183">
        <v>0</v>
      </c>
      <c r="D91" s="184" t="s">
        <v>589</v>
      </c>
    </row>
    <row r="92" spans="1:4" ht="12.75">
      <c r="A92" s="194" t="s">
        <v>398</v>
      </c>
      <c r="B92" s="179"/>
      <c r="C92" s="179">
        <v>0</v>
      </c>
      <c r="D92" s="190" t="s">
        <v>439</v>
      </c>
    </row>
    <row r="93" spans="1:4" ht="12.75">
      <c r="A93" s="194"/>
      <c r="B93" s="179"/>
      <c r="C93" s="179">
        <v>0</v>
      </c>
      <c r="D93" s="190" t="s">
        <v>429</v>
      </c>
    </row>
    <row r="94" spans="1:4" ht="12.75">
      <c r="A94" s="194"/>
      <c r="B94" s="179"/>
      <c r="C94" s="179">
        <v>0</v>
      </c>
      <c r="D94" s="181" t="s">
        <v>383</v>
      </c>
    </row>
    <row r="95" spans="1:4" ht="12.75">
      <c r="A95" s="194"/>
      <c r="B95" s="183"/>
      <c r="C95" s="183">
        <v>0</v>
      </c>
      <c r="D95" s="181" t="s">
        <v>285</v>
      </c>
    </row>
    <row r="96" spans="1:4" ht="12.75">
      <c r="A96" s="194"/>
      <c r="B96" s="183"/>
      <c r="C96" s="183">
        <v>0</v>
      </c>
      <c r="D96" s="184" t="s">
        <v>434</v>
      </c>
    </row>
    <row r="97" spans="1:4" ht="12.75">
      <c r="A97" s="182" t="s">
        <v>764</v>
      </c>
      <c r="B97" s="183"/>
      <c r="C97" s="183">
        <v>0</v>
      </c>
      <c r="D97" s="184" t="s">
        <v>440</v>
      </c>
    </row>
    <row r="98" spans="1:4" ht="13.5" thickBot="1">
      <c r="A98" s="194"/>
      <c r="B98" s="183" t="s">
        <v>765</v>
      </c>
      <c r="C98" s="183">
        <v>20</v>
      </c>
      <c r="D98" s="193" t="s">
        <v>612</v>
      </c>
    </row>
    <row r="99" spans="1:4" ht="13.5" thickBot="1">
      <c r="A99" s="81" t="s">
        <v>220</v>
      </c>
      <c r="B99" s="124"/>
      <c r="C99" s="124">
        <f>SUM(C37:C98)</f>
        <v>17894</v>
      </c>
      <c r="D99" s="81"/>
    </row>
    <row r="100" spans="1:4" ht="12.75">
      <c r="A100" s="87"/>
      <c r="B100" s="413"/>
      <c r="C100" s="413"/>
      <c r="D100" s="87"/>
    </row>
    <row r="101" spans="1:3" ht="12.75">
      <c r="A101" s="6"/>
      <c r="B101" s="122"/>
      <c r="C101" s="122"/>
    </row>
    <row r="102" ht="16.5" thickBot="1">
      <c r="A102" s="8" t="s">
        <v>399</v>
      </c>
    </row>
    <row r="103" spans="1:4" ht="12.75">
      <c r="A103" s="125" t="s">
        <v>234</v>
      </c>
      <c r="B103" s="123" t="s">
        <v>627</v>
      </c>
      <c r="C103" s="123" t="s">
        <v>227</v>
      </c>
      <c r="D103" s="125" t="s">
        <v>420</v>
      </c>
    </row>
    <row r="104" spans="1:4" ht="13.5" thickBot="1">
      <c r="A104" s="126" t="s">
        <v>228</v>
      </c>
      <c r="B104" s="401"/>
      <c r="C104" s="401" t="s">
        <v>628</v>
      </c>
      <c r="D104" s="126"/>
    </row>
    <row r="105" spans="1:4" ht="12.75">
      <c r="A105" s="198" t="s">
        <v>400</v>
      </c>
      <c r="B105" s="423"/>
      <c r="C105" s="423">
        <v>60</v>
      </c>
      <c r="D105" s="424" t="s">
        <v>335</v>
      </c>
    </row>
    <row r="106" spans="1:4" ht="12.75">
      <c r="A106" s="194" t="s">
        <v>401</v>
      </c>
      <c r="B106" s="179"/>
      <c r="C106" s="179">
        <v>0</v>
      </c>
      <c r="D106" s="181" t="s">
        <v>402</v>
      </c>
    </row>
    <row r="107" spans="1:4" ht="12.75">
      <c r="A107" s="194"/>
      <c r="B107" s="179"/>
      <c r="C107" s="179">
        <v>0</v>
      </c>
      <c r="D107" s="181" t="s">
        <v>442</v>
      </c>
    </row>
    <row r="108" spans="1:4" ht="12.75">
      <c r="A108" s="194"/>
      <c r="B108" s="179"/>
      <c r="C108" s="179">
        <v>1800</v>
      </c>
      <c r="D108" s="181" t="s">
        <v>579</v>
      </c>
    </row>
    <row r="109" spans="1:4" ht="12.75">
      <c r="A109" s="120" t="s">
        <v>898</v>
      </c>
      <c r="B109" s="183"/>
      <c r="C109" s="183">
        <v>0</v>
      </c>
      <c r="D109" s="184" t="s">
        <v>897</v>
      </c>
    </row>
    <row r="110" spans="1:4" ht="13.5" thickBot="1">
      <c r="A110" s="182" t="s">
        <v>403</v>
      </c>
      <c r="B110" s="421" t="s">
        <v>655</v>
      </c>
      <c r="C110" s="421">
        <v>13977</v>
      </c>
      <c r="D110" s="422" t="s">
        <v>443</v>
      </c>
    </row>
    <row r="111" spans="1:4" ht="13.5" thickBot="1">
      <c r="A111" s="81" t="s">
        <v>220</v>
      </c>
      <c r="B111" s="124"/>
      <c r="C111" s="124">
        <f>SUM(C105:C110)</f>
        <v>15837</v>
      </c>
      <c r="D111" s="81"/>
    </row>
    <row r="112" spans="1:3" ht="12.75">
      <c r="A112" s="6"/>
      <c r="B112" s="122"/>
      <c r="C112" s="122"/>
    </row>
    <row r="113" spans="1:3" ht="12.75">
      <c r="A113" s="6"/>
      <c r="B113" s="122"/>
      <c r="C113" s="122"/>
    </row>
    <row r="114" spans="1:3" ht="12.75">
      <c r="A114" s="6"/>
      <c r="B114" s="122"/>
      <c r="C114" s="122"/>
    </row>
    <row r="115" spans="1:3" ht="12.75">
      <c r="A115" s="6"/>
      <c r="B115" s="122"/>
      <c r="C115" s="122"/>
    </row>
    <row r="116" spans="1:3" ht="12.75">
      <c r="A116" s="6"/>
      <c r="B116" s="6"/>
      <c r="C116" s="6"/>
    </row>
    <row r="117" ht="16.5" thickBot="1">
      <c r="A117" s="8" t="s">
        <v>404</v>
      </c>
    </row>
    <row r="118" spans="1:4" ht="12.75">
      <c r="A118" s="125" t="s">
        <v>234</v>
      </c>
      <c r="B118" s="123" t="s">
        <v>627</v>
      </c>
      <c r="C118" s="123" t="s">
        <v>227</v>
      </c>
      <c r="D118" s="125" t="s">
        <v>420</v>
      </c>
    </row>
    <row r="119" spans="1:4" ht="13.5" thickBot="1">
      <c r="A119" s="126" t="s">
        <v>228</v>
      </c>
      <c r="B119" s="401"/>
      <c r="C119" s="401" t="s">
        <v>628</v>
      </c>
      <c r="D119" s="126"/>
    </row>
    <row r="120" spans="1:4" ht="12.75">
      <c r="A120" s="198" t="s">
        <v>405</v>
      </c>
      <c r="B120" s="199"/>
      <c r="C120" s="199">
        <v>400</v>
      </c>
      <c r="D120" s="200" t="s">
        <v>444</v>
      </c>
    </row>
    <row r="121" spans="1:4" ht="12.75">
      <c r="A121" s="182" t="s">
        <v>406</v>
      </c>
      <c r="B121" s="421" t="s">
        <v>653</v>
      </c>
      <c r="C121" s="421">
        <v>400</v>
      </c>
      <c r="D121" s="422" t="s">
        <v>444</v>
      </c>
    </row>
    <row r="122" spans="1:4" ht="12.75">
      <c r="A122" s="182" t="s">
        <v>518</v>
      </c>
      <c r="B122" s="421" t="s">
        <v>773</v>
      </c>
      <c r="C122" s="421">
        <v>487</v>
      </c>
      <c r="D122" s="422" t="s">
        <v>458</v>
      </c>
    </row>
    <row r="123" spans="1:4" ht="13.5" thickBot="1">
      <c r="A123" s="182" t="s">
        <v>656</v>
      </c>
      <c r="B123" s="183" t="s">
        <v>652</v>
      </c>
      <c r="C123" s="183">
        <v>3800</v>
      </c>
      <c r="D123" s="184" t="s">
        <v>567</v>
      </c>
    </row>
    <row r="124" spans="1:4" ht="13.5" thickBot="1">
      <c r="A124" s="81" t="s">
        <v>220</v>
      </c>
      <c r="B124" s="124"/>
      <c r="C124" s="124">
        <f>SUM(C120:C123)</f>
        <v>5087</v>
      </c>
      <c r="D124" s="81"/>
    </row>
    <row r="128" ht="16.5" thickBot="1">
      <c r="A128" s="8" t="s">
        <v>407</v>
      </c>
    </row>
    <row r="129" spans="1:4" ht="12.75">
      <c r="A129" s="125" t="s">
        <v>234</v>
      </c>
      <c r="B129" s="123" t="s">
        <v>627</v>
      </c>
      <c r="C129" s="123" t="s">
        <v>227</v>
      </c>
      <c r="D129" s="125" t="s">
        <v>420</v>
      </c>
    </row>
    <row r="130" spans="1:4" ht="13.5" thickBot="1">
      <c r="A130" s="126" t="s">
        <v>228</v>
      </c>
      <c r="B130" s="401"/>
      <c r="C130" s="401" t="s">
        <v>628</v>
      </c>
      <c r="D130" s="126"/>
    </row>
    <row r="131" spans="1:4" ht="12.75">
      <c r="A131" s="182" t="s">
        <v>519</v>
      </c>
      <c r="B131" s="179"/>
      <c r="C131" s="179">
        <v>60</v>
      </c>
      <c r="D131" s="181" t="s">
        <v>408</v>
      </c>
    </row>
    <row r="132" spans="1:4" ht="12.75">
      <c r="A132" s="194"/>
      <c r="B132" s="179"/>
      <c r="C132" s="179">
        <v>50</v>
      </c>
      <c r="D132" s="181" t="s">
        <v>409</v>
      </c>
    </row>
    <row r="133" spans="1:4" ht="12.75">
      <c r="A133" s="194"/>
      <c r="B133" s="179"/>
      <c r="C133" s="179">
        <v>347</v>
      </c>
      <c r="D133" s="181" t="s">
        <v>410</v>
      </c>
    </row>
    <row r="134" spans="1:4" ht="12.75">
      <c r="A134" s="194"/>
      <c r="B134" s="179"/>
      <c r="C134" s="179">
        <v>0</v>
      </c>
      <c r="D134" s="181" t="s">
        <v>606</v>
      </c>
    </row>
    <row r="135" spans="1:4" ht="12.75">
      <c r="A135" s="194"/>
      <c r="B135" s="179"/>
      <c r="C135" s="179">
        <v>0</v>
      </c>
      <c r="D135" s="181" t="s">
        <v>445</v>
      </c>
    </row>
    <row r="136" spans="1:4" ht="12.75">
      <c r="A136" s="194"/>
      <c r="B136" s="179"/>
      <c r="C136" s="179">
        <v>221</v>
      </c>
      <c r="D136" s="181" t="s">
        <v>411</v>
      </c>
    </row>
    <row r="137" spans="1:4" ht="12.75">
      <c r="A137" s="194"/>
      <c r="B137" s="179"/>
      <c r="C137" s="179">
        <v>100</v>
      </c>
      <c r="D137" s="181" t="s">
        <v>412</v>
      </c>
    </row>
    <row r="138" spans="1:4" ht="12.75">
      <c r="A138" s="228"/>
      <c r="B138" s="179" t="s">
        <v>654</v>
      </c>
      <c r="C138" s="179">
        <v>300</v>
      </c>
      <c r="D138" s="181" t="s">
        <v>446</v>
      </c>
    </row>
    <row r="139" spans="1:4" ht="13.5" thickBot="1">
      <c r="A139" s="228"/>
      <c r="B139" s="406"/>
      <c r="C139" s="406">
        <v>3000</v>
      </c>
      <c r="D139" s="193" t="s">
        <v>981</v>
      </c>
    </row>
    <row r="140" spans="1:4" ht="13.5" thickBot="1">
      <c r="A140" s="81" t="s">
        <v>220</v>
      </c>
      <c r="B140" s="124"/>
      <c r="C140" s="124">
        <f>SUM(C131:C139)</f>
        <v>4078</v>
      </c>
      <c r="D140" s="81"/>
    </row>
    <row r="141" ht="12.75">
      <c r="C141" s="402"/>
    </row>
    <row r="142" ht="12.75">
      <c r="C142" s="402"/>
    </row>
    <row r="143" ht="12.75">
      <c r="C143" s="402"/>
    </row>
    <row r="144" ht="12.75">
      <c r="C144" s="402"/>
    </row>
    <row r="145" ht="12.75">
      <c r="C145" s="402"/>
    </row>
    <row r="146" ht="12.75">
      <c r="C146" s="402"/>
    </row>
    <row r="147" ht="12.75">
      <c r="C147" s="402"/>
    </row>
    <row r="148" ht="12.75">
      <c r="C148" s="402"/>
    </row>
    <row r="149" ht="12.75">
      <c r="C149" s="402"/>
    </row>
    <row r="150" ht="12.75">
      <c r="C150" s="402"/>
    </row>
    <row r="151" ht="12.75">
      <c r="C151" s="402"/>
    </row>
    <row r="152" ht="12.75">
      <c r="C152" s="402"/>
    </row>
    <row r="153" ht="12.75">
      <c r="C153" s="402"/>
    </row>
    <row r="154" ht="12.75">
      <c r="C154" s="402"/>
    </row>
    <row r="155" ht="12.75">
      <c r="C155" s="402"/>
    </row>
    <row r="156" ht="12.75">
      <c r="C156" s="402"/>
    </row>
    <row r="157" ht="12.75">
      <c r="C157" s="402"/>
    </row>
    <row r="158" ht="12.75">
      <c r="C158" s="402"/>
    </row>
    <row r="159" ht="12.75">
      <c r="C159" s="402"/>
    </row>
    <row r="160" ht="12.75">
      <c r="C160" s="402"/>
    </row>
    <row r="161" ht="12.75">
      <c r="C161" s="402"/>
    </row>
    <row r="162" ht="12.75">
      <c r="C162" s="402"/>
    </row>
    <row r="163" ht="12.75">
      <c r="C163" s="402"/>
    </row>
    <row r="164" ht="12.75">
      <c r="C164" s="402"/>
    </row>
    <row r="165" ht="12.75">
      <c r="C165" s="402"/>
    </row>
    <row r="166" ht="12.75">
      <c r="C166" s="402"/>
    </row>
    <row r="167" ht="12.75">
      <c r="C167" s="402"/>
    </row>
    <row r="168" ht="12.75">
      <c r="C168" s="402"/>
    </row>
    <row r="169" ht="12.75">
      <c r="C169" s="402"/>
    </row>
    <row r="170" ht="12.75">
      <c r="C170" s="402"/>
    </row>
    <row r="171" ht="12.75">
      <c r="C171" s="402"/>
    </row>
    <row r="172" ht="12.75">
      <c r="C172" s="402"/>
    </row>
    <row r="173" ht="12.75">
      <c r="C173" s="402"/>
    </row>
    <row r="174" ht="12.75">
      <c r="C174" s="402"/>
    </row>
    <row r="175" ht="12.75">
      <c r="C175" s="402"/>
    </row>
    <row r="176" ht="12.75">
      <c r="C176" s="402"/>
    </row>
    <row r="177" ht="12.75">
      <c r="C177" s="402"/>
    </row>
    <row r="178" ht="12.75">
      <c r="C178" s="402"/>
    </row>
    <row r="179" ht="12.75">
      <c r="C179" s="402"/>
    </row>
    <row r="180" ht="12.75">
      <c r="C180" s="402"/>
    </row>
    <row r="181" ht="12.75">
      <c r="C181" s="402"/>
    </row>
    <row r="182" ht="12.75">
      <c r="C182" s="402"/>
    </row>
    <row r="183" ht="12.75">
      <c r="C183" s="402"/>
    </row>
    <row r="184" ht="12.75">
      <c r="C184" s="402"/>
    </row>
    <row r="185" ht="12.75">
      <c r="C185" s="402"/>
    </row>
    <row r="186" ht="12.75">
      <c r="C186" s="402"/>
    </row>
    <row r="187" ht="12.75">
      <c r="C187" s="402"/>
    </row>
    <row r="188" ht="12.75">
      <c r="C188" s="402"/>
    </row>
    <row r="189" ht="12.75">
      <c r="C189" s="402"/>
    </row>
    <row r="190" ht="12.75">
      <c r="C190" s="402"/>
    </row>
    <row r="191" ht="12.75">
      <c r="C191" s="402"/>
    </row>
    <row r="192" ht="12.75">
      <c r="C192" s="402"/>
    </row>
    <row r="193" ht="12.75">
      <c r="C193" s="402"/>
    </row>
    <row r="194" ht="12.75">
      <c r="C194" s="402"/>
    </row>
    <row r="195" ht="12.75">
      <c r="C195" s="402"/>
    </row>
    <row r="196" ht="12.75">
      <c r="C196" s="402"/>
    </row>
    <row r="197" ht="12.75">
      <c r="C197" s="402"/>
    </row>
    <row r="198" ht="12.75">
      <c r="C198" s="402"/>
    </row>
    <row r="199" ht="12.75">
      <c r="C199" s="402"/>
    </row>
    <row r="200" ht="12.75">
      <c r="C200" s="402"/>
    </row>
    <row r="201" ht="12.75">
      <c r="C201" s="402"/>
    </row>
    <row r="202" ht="12.75">
      <c r="C202" s="402"/>
    </row>
    <row r="203" ht="12.75">
      <c r="C203" s="402"/>
    </row>
    <row r="204" ht="12.75">
      <c r="C204" s="402"/>
    </row>
    <row r="205" ht="12.75">
      <c r="C205" s="402"/>
    </row>
    <row r="206" ht="12.75">
      <c r="C206" s="402"/>
    </row>
    <row r="207" ht="12.75">
      <c r="C207" s="402"/>
    </row>
    <row r="208" ht="12.75">
      <c r="C208" s="402"/>
    </row>
    <row r="209" ht="12.75">
      <c r="C209" s="402"/>
    </row>
    <row r="210" ht="12.75">
      <c r="C210" s="402"/>
    </row>
    <row r="211" ht="12.75">
      <c r="C211" s="402"/>
    </row>
    <row r="212" ht="12.75">
      <c r="C212" s="402"/>
    </row>
    <row r="213" ht="12.75">
      <c r="C213" s="402"/>
    </row>
    <row r="214" ht="12.75">
      <c r="C214" s="402"/>
    </row>
    <row r="215" ht="12.75">
      <c r="C215" s="402"/>
    </row>
    <row r="216" ht="12.75">
      <c r="C216" s="402"/>
    </row>
    <row r="217" ht="12.75">
      <c r="C217" s="402"/>
    </row>
    <row r="218" ht="12.75">
      <c r="C218" s="402"/>
    </row>
    <row r="219" ht="12.75">
      <c r="C219" s="402"/>
    </row>
    <row r="220" ht="12.75">
      <c r="C220" s="402"/>
    </row>
    <row r="221" ht="12.75">
      <c r="C221" s="402"/>
    </row>
    <row r="222" ht="12.75">
      <c r="C222" s="402"/>
    </row>
    <row r="223" ht="12.75">
      <c r="C223" s="402"/>
    </row>
    <row r="224" ht="12.75">
      <c r="C224" s="402"/>
    </row>
    <row r="225" ht="12.75">
      <c r="C225" s="402"/>
    </row>
    <row r="226" ht="12.75">
      <c r="C226" s="402"/>
    </row>
    <row r="227" ht="12.75">
      <c r="C227" s="402"/>
    </row>
    <row r="228" ht="12.75">
      <c r="C228" s="402"/>
    </row>
    <row r="229" ht="12.75">
      <c r="C229" s="402"/>
    </row>
    <row r="230" ht="12.75">
      <c r="C230" s="402"/>
    </row>
    <row r="231" ht="12.75">
      <c r="C231" s="402"/>
    </row>
    <row r="232" ht="12.75">
      <c r="C232" s="402"/>
    </row>
    <row r="233" ht="12.75">
      <c r="C233" s="402"/>
    </row>
    <row r="234" ht="12.75">
      <c r="C234" s="402"/>
    </row>
    <row r="235" ht="12.75">
      <c r="C235" s="402"/>
    </row>
    <row r="236" ht="12.75">
      <c r="C236" s="402"/>
    </row>
    <row r="237" ht="12.75">
      <c r="C237" s="402"/>
    </row>
    <row r="238" ht="12.75">
      <c r="C238" s="402"/>
    </row>
    <row r="239" ht="12.75">
      <c r="C239" s="402"/>
    </row>
    <row r="240" ht="12.75">
      <c r="C240" s="402"/>
    </row>
    <row r="241" ht="12.75">
      <c r="C241" s="402"/>
    </row>
    <row r="242" ht="12.75">
      <c r="C242" s="402"/>
    </row>
    <row r="243" ht="12.75">
      <c r="C243" s="402"/>
    </row>
    <row r="244" ht="12.75">
      <c r="C244" s="402"/>
    </row>
    <row r="245" ht="12.75">
      <c r="C245" s="402"/>
    </row>
    <row r="246" ht="12.75">
      <c r="C246" s="402"/>
    </row>
    <row r="247" ht="12.75">
      <c r="C247" s="402"/>
    </row>
    <row r="248" ht="12.75">
      <c r="C248" s="402"/>
    </row>
    <row r="249" ht="12.75">
      <c r="C249" s="402"/>
    </row>
    <row r="250" ht="12.75">
      <c r="C250" s="402"/>
    </row>
    <row r="251" ht="12.75">
      <c r="C251" s="402"/>
    </row>
    <row r="252" ht="12.75">
      <c r="C252" s="402"/>
    </row>
    <row r="253" ht="12.75">
      <c r="C253" s="402"/>
    </row>
    <row r="254" ht="12.75">
      <c r="C254" s="402"/>
    </row>
    <row r="255" ht="12.75">
      <c r="C255" s="402"/>
    </row>
    <row r="256" ht="12.75">
      <c r="C256" s="402"/>
    </row>
    <row r="257" ht="12.75">
      <c r="C257" s="402"/>
    </row>
    <row r="258" ht="12.75">
      <c r="C258" s="402"/>
    </row>
    <row r="259" ht="12.75">
      <c r="C259" s="402"/>
    </row>
    <row r="260" ht="12.75">
      <c r="C260" s="402"/>
    </row>
    <row r="261" ht="12.75">
      <c r="C261" s="402"/>
    </row>
    <row r="262" ht="12.75">
      <c r="C262" s="402"/>
    </row>
    <row r="263" ht="12.75">
      <c r="C263" s="402"/>
    </row>
    <row r="264" ht="12.75">
      <c r="C264" s="402"/>
    </row>
    <row r="265" ht="12.75">
      <c r="C265" s="402"/>
    </row>
    <row r="266" ht="12.75">
      <c r="C266" s="402"/>
    </row>
    <row r="267" ht="12.75">
      <c r="C267" s="402"/>
    </row>
    <row r="268" ht="12.75">
      <c r="C268" s="402"/>
    </row>
    <row r="269" ht="12.75">
      <c r="C269" s="402"/>
    </row>
    <row r="270" ht="12.75">
      <c r="C270" s="402"/>
    </row>
    <row r="271" ht="12.75">
      <c r="C271" s="402"/>
    </row>
    <row r="272" ht="12.75">
      <c r="C272" s="402"/>
    </row>
    <row r="273" ht="12.75">
      <c r="C273" s="402"/>
    </row>
    <row r="274" ht="12.75">
      <c r="C274" s="402"/>
    </row>
    <row r="275" ht="12.75">
      <c r="C275" s="402"/>
    </row>
    <row r="276" ht="12.75">
      <c r="C276" s="402"/>
    </row>
    <row r="277" ht="12.75">
      <c r="C277" s="402"/>
    </row>
    <row r="278" ht="12.75">
      <c r="C278" s="402"/>
    </row>
    <row r="279" ht="12.75">
      <c r="C279" s="402"/>
    </row>
    <row r="280" ht="12.75">
      <c r="C280" s="402"/>
    </row>
    <row r="281" ht="12.75">
      <c r="C281" s="402"/>
    </row>
    <row r="282" ht="12.75">
      <c r="C282" s="402"/>
    </row>
    <row r="283" ht="12.75">
      <c r="C283" s="402"/>
    </row>
    <row r="284" ht="12.75">
      <c r="C284" s="402"/>
    </row>
    <row r="285" ht="12.75">
      <c r="C285" s="402"/>
    </row>
    <row r="286" ht="12.75">
      <c r="C286" s="402"/>
    </row>
    <row r="287" ht="12.75">
      <c r="C287" s="402"/>
    </row>
    <row r="288" ht="12.75">
      <c r="C288" s="402"/>
    </row>
    <row r="289" ht="12.75">
      <c r="C289" s="402"/>
    </row>
  </sheetData>
  <printOptions gridLines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62">
      <selection activeCell="D76" sqref="D76"/>
    </sheetView>
  </sheetViews>
  <sheetFormatPr defaultColWidth="9.00390625" defaultRowHeight="12.75"/>
  <cols>
    <col min="1" max="1" width="50.75390625" style="0" customWidth="1"/>
    <col min="2" max="2" width="10.75390625" style="0" customWidth="1"/>
  </cols>
  <sheetData>
    <row r="1" ht="20.25">
      <c r="A1" s="80" t="s">
        <v>911</v>
      </c>
    </row>
    <row r="3" spans="1:6" ht="18">
      <c r="A3" s="139"/>
      <c r="B3" s="140" t="s">
        <v>227</v>
      </c>
      <c r="C3" s="140" t="s">
        <v>227</v>
      </c>
      <c r="D3" s="140" t="s">
        <v>227</v>
      </c>
      <c r="E3" s="140" t="s">
        <v>227</v>
      </c>
      <c r="F3" s="140" t="s">
        <v>227</v>
      </c>
    </row>
    <row r="4" spans="1:6" ht="18">
      <c r="A4" s="139"/>
      <c r="B4" s="140">
        <v>2003</v>
      </c>
      <c r="C4" s="140">
        <v>2004</v>
      </c>
      <c r="D4" s="140">
        <v>2005</v>
      </c>
      <c r="E4" s="140">
        <v>2006</v>
      </c>
      <c r="F4" s="140">
        <v>2007</v>
      </c>
    </row>
    <row r="5" spans="1:6" ht="16.5" thickBot="1">
      <c r="A5" s="8"/>
      <c r="B5" s="141" t="s">
        <v>189</v>
      </c>
      <c r="C5" s="141" t="s">
        <v>189</v>
      </c>
      <c r="D5" s="141" t="s">
        <v>189</v>
      </c>
      <c r="E5" s="141" t="s">
        <v>189</v>
      </c>
      <c r="F5" s="141" t="s">
        <v>189</v>
      </c>
    </row>
    <row r="6" spans="1:6" ht="16.5" thickBot="1">
      <c r="A6" s="81" t="s">
        <v>190</v>
      </c>
      <c r="B6" s="102">
        <f>SUM(B8,B16,B26)</f>
        <v>93422</v>
      </c>
      <c r="C6" s="102">
        <f>SUM(C8,C16,C26)</f>
        <v>60352</v>
      </c>
      <c r="D6" s="102">
        <f>SUM(D8,D16,D26)</f>
        <v>46932</v>
      </c>
      <c r="E6" s="102">
        <f>SUM(E8,E16,E26)</f>
        <v>45957</v>
      </c>
      <c r="F6" s="102">
        <f>SUM(F8,F16,F26)</f>
        <v>45797</v>
      </c>
    </row>
    <row r="7" spans="2:6" ht="15.75" thickBot="1">
      <c r="B7" s="96"/>
      <c r="C7" s="96"/>
      <c r="D7" s="96"/>
      <c r="E7" s="96"/>
      <c r="F7" s="96"/>
    </row>
    <row r="8" spans="1:6" ht="16.5" thickBot="1">
      <c r="A8" s="81" t="s">
        <v>191</v>
      </c>
      <c r="B8" s="102">
        <f>SUM(B9:B15)</f>
        <v>37120</v>
      </c>
      <c r="C8" s="102">
        <f>SUM(C9:C15)</f>
        <v>37100</v>
      </c>
      <c r="D8" s="102">
        <f>SUM(D9:D15)</f>
        <v>37085</v>
      </c>
      <c r="E8" s="102">
        <f>SUM(E9:E15)</f>
        <v>36640</v>
      </c>
      <c r="F8" s="102">
        <f>SUM(F9:F15)</f>
        <v>36520</v>
      </c>
    </row>
    <row r="9" spans="1:6" ht="15">
      <c r="A9" s="82" t="s">
        <v>192</v>
      </c>
      <c r="B9" s="97">
        <v>15400</v>
      </c>
      <c r="C9" s="97">
        <v>15400</v>
      </c>
      <c r="D9" s="97">
        <v>15400</v>
      </c>
      <c r="E9" s="97">
        <v>15300</v>
      </c>
      <c r="F9" s="97">
        <v>15230</v>
      </c>
    </row>
    <row r="10" spans="1:6" ht="15">
      <c r="A10" s="83" t="s">
        <v>193</v>
      </c>
      <c r="B10" s="98">
        <v>16300</v>
      </c>
      <c r="C10" s="98">
        <v>16300</v>
      </c>
      <c r="D10" s="98">
        <v>16300</v>
      </c>
      <c r="E10" s="98">
        <v>16200</v>
      </c>
      <c r="F10" s="98">
        <v>16150</v>
      </c>
    </row>
    <row r="11" spans="1:6" ht="15">
      <c r="A11" s="83" t="s">
        <v>996</v>
      </c>
      <c r="B11" s="98">
        <v>1200</v>
      </c>
      <c r="C11" s="98">
        <v>1200</v>
      </c>
      <c r="D11" s="98">
        <v>1200</v>
      </c>
      <c r="E11" s="98">
        <v>1100</v>
      </c>
      <c r="F11" s="98">
        <v>1100</v>
      </c>
    </row>
    <row r="12" spans="1:6" ht="15">
      <c r="A12" s="83" t="s">
        <v>195</v>
      </c>
      <c r="B12" s="98">
        <v>1890</v>
      </c>
      <c r="C12" s="98">
        <v>1870</v>
      </c>
      <c r="D12" s="98">
        <v>1850</v>
      </c>
      <c r="E12" s="98">
        <v>1800</v>
      </c>
      <c r="F12" s="98">
        <v>1800</v>
      </c>
    </row>
    <row r="13" spans="1:6" ht="15">
      <c r="A13" s="83" t="s">
        <v>196</v>
      </c>
      <c r="B13" s="98">
        <v>2080</v>
      </c>
      <c r="C13" s="98">
        <v>2100</v>
      </c>
      <c r="D13" s="98">
        <v>2100</v>
      </c>
      <c r="E13" s="98">
        <v>2040</v>
      </c>
      <c r="F13" s="98">
        <v>2040</v>
      </c>
    </row>
    <row r="14" spans="1:6" ht="15">
      <c r="A14" s="83" t="s">
        <v>913</v>
      </c>
      <c r="B14" s="98">
        <v>250</v>
      </c>
      <c r="C14" s="98">
        <v>230</v>
      </c>
      <c r="D14" s="98">
        <v>235</v>
      </c>
      <c r="E14" s="98">
        <v>200</v>
      </c>
      <c r="F14" s="98">
        <v>200</v>
      </c>
    </row>
    <row r="15" spans="1:6" ht="15.75" thickBot="1">
      <c r="A15" s="83" t="s">
        <v>583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</row>
    <row r="16" spans="1:6" ht="16.5" thickBot="1">
      <c r="A16" s="81" t="s">
        <v>197</v>
      </c>
      <c r="B16" s="102">
        <f>SUM(B17:B25)</f>
        <v>55000</v>
      </c>
      <c r="C16" s="102">
        <f>SUM(C17:C25)</f>
        <v>21950</v>
      </c>
      <c r="D16" s="102">
        <f>SUM(D17:D25)</f>
        <v>8880</v>
      </c>
      <c r="E16" s="102">
        <f>SUM(E17:E25)</f>
        <v>8350</v>
      </c>
      <c r="F16" s="102">
        <f>SUM(F17:F25)</f>
        <v>8310</v>
      </c>
    </row>
    <row r="17" spans="1:6" ht="15">
      <c r="A17" s="83" t="s">
        <v>198</v>
      </c>
      <c r="B17" s="98">
        <v>9000</v>
      </c>
      <c r="C17" s="98">
        <v>8000</v>
      </c>
      <c r="D17" s="98">
        <v>7500</v>
      </c>
      <c r="E17" s="98">
        <v>7000</v>
      </c>
      <c r="F17" s="98">
        <v>7000</v>
      </c>
    </row>
    <row r="18" spans="1:6" ht="15">
      <c r="A18" s="83" t="s">
        <v>915</v>
      </c>
      <c r="B18" s="98">
        <v>500</v>
      </c>
      <c r="C18" s="98">
        <v>450</v>
      </c>
      <c r="D18" s="98">
        <v>430</v>
      </c>
      <c r="E18" s="98">
        <v>420</v>
      </c>
      <c r="F18" s="98">
        <v>410</v>
      </c>
    </row>
    <row r="19" spans="1:6" ht="15">
      <c r="A19" s="83" t="s">
        <v>914</v>
      </c>
      <c r="B19" s="98">
        <v>900</v>
      </c>
      <c r="C19" s="98">
        <v>850</v>
      </c>
      <c r="D19" s="98">
        <v>830</v>
      </c>
      <c r="E19" s="98">
        <v>820</v>
      </c>
      <c r="F19" s="98">
        <v>800</v>
      </c>
    </row>
    <row r="20" spans="1:6" ht="15">
      <c r="A20" s="83" t="s">
        <v>418</v>
      </c>
      <c r="B20" s="98">
        <v>200</v>
      </c>
      <c r="C20" s="98">
        <v>150</v>
      </c>
      <c r="D20" s="98">
        <v>120</v>
      </c>
      <c r="E20" s="98">
        <v>110</v>
      </c>
      <c r="F20" s="98">
        <v>100</v>
      </c>
    </row>
    <row r="21" spans="1:6" ht="15">
      <c r="A21" s="83" t="s">
        <v>570</v>
      </c>
      <c r="B21" s="98">
        <v>3800</v>
      </c>
      <c r="C21" s="98">
        <v>0</v>
      </c>
      <c r="D21" s="98">
        <v>0</v>
      </c>
      <c r="E21" s="98">
        <v>0</v>
      </c>
      <c r="F21" s="98">
        <v>0</v>
      </c>
    </row>
    <row r="22" spans="1:6" ht="15">
      <c r="A22" s="83" t="s">
        <v>998</v>
      </c>
      <c r="B22" s="98">
        <v>22500</v>
      </c>
      <c r="C22" s="98">
        <v>7500</v>
      </c>
      <c r="D22" s="98">
        <v>0</v>
      </c>
      <c r="E22" s="98">
        <v>0</v>
      </c>
      <c r="F22" s="98">
        <v>0</v>
      </c>
    </row>
    <row r="23" spans="1:6" ht="15">
      <c r="A23" s="83" t="s">
        <v>1000</v>
      </c>
      <c r="B23" s="98">
        <v>7500</v>
      </c>
      <c r="C23" s="98">
        <v>2500</v>
      </c>
      <c r="D23" s="98">
        <v>0</v>
      </c>
      <c r="E23" s="98">
        <v>0</v>
      </c>
      <c r="F23" s="98">
        <v>0</v>
      </c>
    </row>
    <row r="24" spans="1:6" ht="15">
      <c r="A24" s="83" t="s">
        <v>999</v>
      </c>
      <c r="B24" s="98">
        <v>7500</v>
      </c>
      <c r="C24" s="98">
        <v>2500</v>
      </c>
      <c r="D24" s="98">
        <v>0</v>
      </c>
      <c r="E24" s="98">
        <v>0</v>
      </c>
      <c r="F24" s="98">
        <v>0</v>
      </c>
    </row>
    <row r="25" spans="1:6" ht="15.75" thickBot="1">
      <c r="A25" s="83" t="s">
        <v>997</v>
      </c>
      <c r="B25" s="98">
        <v>3100</v>
      </c>
      <c r="C25" s="98">
        <v>0</v>
      </c>
      <c r="D25" s="98">
        <v>0</v>
      </c>
      <c r="E25" s="98">
        <v>0</v>
      </c>
      <c r="F25" s="98">
        <v>0</v>
      </c>
    </row>
    <row r="26" spans="1:6" ht="16.5" thickBot="1">
      <c r="A26" s="81" t="s">
        <v>199</v>
      </c>
      <c r="B26" s="102">
        <f>SUM(B27)</f>
        <v>1302</v>
      </c>
      <c r="C26" s="102">
        <f>SUM(C27)</f>
        <v>1302</v>
      </c>
      <c r="D26" s="102">
        <f>SUM(D27)</f>
        <v>967</v>
      </c>
      <c r="E26" s="102">
        <f>SUM(E27)</f>
        <v>967</v>
      </c>
      <c r="F26" s="102">
        <f>SUM(F27)</f>
        <v>967</v>
      </c>
    </row>
    <row r="27" spans="1:6" ht="15.75" thickBot="1">
      <c r="A27" s="85" t="s">
        <v>200</v>
      </c>
      <c r="B27" s="100">
        <v>1302</v>
      </c>
      <c r="C27" s="100">
        <v>1302</v>
      </c>
      <c r="D27" s="100">
        <v>967</v>
      </c>
      <c r="E27" s="100">
        <v>967</v>
      </c>
      <c r="F27" s="100">
        <v>967</v>
      </c>
    </row>
    <row r="28" spans="1:6" ht="15">
      <c r="A28" s="7"/>
      <c r="B28" s="151"/>
      <c r="C28" s="151"/>
      <c r="D28" s="151"/>
      <c r="E28" s="151"/>
      <c r="F28" s="151"/>
    </row>
    <row r="29" spans="2:6" ht="15.75" thickBot="1">
      <c r="B29" s="96"/>
      <c r="C29" s="96"/>
      <c r="D29" s="96"/>
      <c r="E29" s="96"/>
      <c r="F29" s="96"/>
    </row>
    <row r="30" spans="1:6" ht="16.5" thickBot="1">
      <c r="A30" s="81" t="s">
        <v>201</v>
      </c>
      <c r="B30" s="102">
        <f>SUM(B32,B50,B52)</f>
        <v>93422</v>
      </c>
      <c r="C30" s="102">
        <f>SUM(C32,C50,C52)</f>
        <v>60352</v>
      </c>
      <c r="D30" s="102">
        <f>SUM(D32,D50,D52)</f>
        <v>46932</v>
      </c>
      <c r="E30" s="102">
        <f>SUM(E32,E50,E52)</f>
        <v>45957</v>
      </c>
      <c r="F30" s="102">
        <f>SUM(F32,F50,F52)</f>
        <v>45797</v>
      </c>
    </row>
    <row r="31" spans="2:6" ht="15.75" thickBot="1">
      <c r="B31" s="96"/>
      <c r="C31" s="96"/>
      <c r="D31" s="96"/>
      <c r="E31" s="96"/>
      <c r="F31" s="96"/>
    </row>
    <row r="32" spans="1:6" ht="16.5" thickBot="1">
      <c r="A32" s="81" t="s">
        <v>202</v>
      </c>
      <c r="B32" s="102">
        <f>SUM(B33:B49)</f>
        <v>37120</v>
      </c>
      <c r="C32" s="102">
        <f>SUM(C33:C49)</f>
        <v>37100</v>
      </c>
      <c r="D32" s="102">
        <f>SUM(D33:D49)</f>
        <v>37085</v>
      </c>
      <c r="E32" s="102">
        <f>SUM(E33:E49)</f>
        <v>36640</v>
      </c>
      <c r="F32" s="102">
        <f>SUM(F33:F49)</f>
        <v>36520</v>
      </c>
    </row>
    <row r="33" spans="1:6" ht="15">
      <c r="A33" s="82" t="s">
        <v>203</v>
      </c>
      <c r="B33" s="101">
        <v>0</v>
      </c>
      <c r="C33" s="101">
        <v>0</v>
      </c>
      <c r="D33" s="101">
        <v>0</v>
      </c>
      <c r="E33" s="101">
        <v>0</v>
      </c>
      <c r="F33" s="101">
        <v>0</v>
      </c>
    </row>
    <row r="34" spans="1:6" ht="15">
      <c r="A34" s="83" t="s">
        <v>204</v>
      </c>
      <c r="B34" s="98">
        <v>9100</v>
      </c>
      <c r="C34" s="98">
        <v>9135</v>
      </c>
      <c r="D34" s="98">
        <v>9150</v>
      </c>
      <c r="E34" s="98">
        <v>9200</v>
      </c>
      <c r="F34" s="98">
        <v>9200</v>
      </c>
    </row>
    <row r="35" spans="1:6" ht="15">
      <c r="A35" s="83" t="s">
        <v>205</v>
      </c>
      <c r="B35" s="98">
        <v>3195</v>
      </c>
      <c r="C35" s="98">
        <v>3200</v>
      </c>
      <c r="D35" s="98">
        <v>3220</v>
      </c>
      <c r="E35" s="98">
        <v>3220</v>
      </c>
      <c r="F35" s="98">
        <v>3220</v>
      </c>
    </row>
    <row r="36" spans="1:6" ht="15">
      <c r="A36" s="83" t="s">
        <v>206</v>
      </c>
      <c r="B36" s="98">
        <v>4350</v>
      </c>
      <c r="C36" s="98">
        <v>4360</v>
      </c>
      <c r="D36" s="98">
        <v>4370</v>
      </c>
      <c r="E36" s="98">
        <v>4380</v>
      </c>
      <c r="F36" s="98">
        <v>4390</v>
      </c>
    </row>
    <row r="37" spans="1:6" ht="15">
      <c r="A37" s="83" t="s">
        <v>207</v>
      </c>
      <c r="B37" s="98">
        <v>9315</v>
      </c>
      <c r="C37" s="98">
        <v>9320</v>
      </c>
      <c r="D37" s="98">
        <v>9350</v>
      </c>
      <c r="E37" s="98">
        <v>9360</v>
      </c>
      <c r="F37" s="98">
        <v>9370</v>
      </c>
    </row>
    <row r="38" spans="1:6" ht="15">
      <c r="A38" s="83" t="s">
        <v>208</v>
      </c>
      <c r="B38" s="98">
        <v>5160</v>
      </c>
      <c r="C38" s="98">
        <v>5230</v>
      </c>
      <c r="D38" s="98">
        <v>5250</v>
      </c>
      <c r="E38" s="98">
        <v>5200</v>
      </c>
      <c r="F38" s="98">
        <v>5150</v>
      </c>
    </row>
    <row r="39" spans="1:6" ht="15">
      <c r="A39" s="83" t="s">
        <v>209</v>
      </c>
      <c r="B39" s="98">
        <v>2270</v>
      </c>
      <c r="C39" s="98">
        <v>2300</v>
      </c>
      <c r="D39" s="98">
        <v>2300</v>
      </c>
      <c r="E39" s="98">
        <v>2150</v>
      </c>
      <c r="F39" s="98">
        <v>2100</v>
      </c>
    </row>
    <row r="40" spans="1:6" ht="15">
      <c r="A40" s="83" t="s">
        <v>210</v>
      </c>
      <c r="B40" s="99">
        <v>220</v>
      </c>
      <c r="C40" s="99">
        <v>225</v>
      </c>
      <c r="D40" s="99">
        <v>230</v>
      </c>
      <c r="E40" s="99">
        <v>220</v>
      </c>
      <c r="F40" s="99">
        <v>235</v>
      </c>
    </row>
    <row r="41" spans="1:6" ht="15">
      <c r="A41" s="83" t="s">
        <v>211</v>
      </c>
      <c r="B41" s="99">
        <v>1720</v>
      </c>
      <c r="C41" s="99">
        <v>1720</v>
      </c>
      <c r="D41" s="99">
        <v>1670</v>
      </c>
      <c r="E41" s="99">
        <v>1405</v>
      </c>
      <c r="F41" s="99">
        <v>1400</v>
      </c>
    </row>
    <row r="42" spans="1:6" ht="15">
      <c r="A42" s="83" t="s">
        <v>212</v>
      </c>
      <c r="B42" s="99">
        <v>220</v>
      </c>
      <c r="C42" s="99">
        <v>220</v>
      </c>
      <c r="D42" s="99">
        <v>220</v>
      </c>
      <c r="E42" s="99">
        <v>225</v>
      </c>
      <c r="F42" s="99">
        <v>225</v>
      </c>
    </row>
    <row r="43" spans="1:6" ht="15">
      <c r="A43" s="83" t="s">
        <v>213</v>
      </c>
      <c r="B43" s="99">
        <v>100</v>
      </c>
      <c r="C43" s="99">
        <v>100</v>
      </c>
      <c r="D43" s="99">
        <v>100</v>
      </c>
      <c r="E43" s="99">
        <v>100</v>
      </c>
      <c r="F43" s="99">
        <v>100</v>
      </c>
    </row>
    <row r="44" spans="1:6" ht="15">
      <c r="A44" s="83" t="s">
        <v>214</v>
      </c>
      <c r="B44" s="99">
        <v>30</v>
      </c>
      <c r="C44" s="99">
        <v>30</v>
      </c>
      <c r="D44" s="99">
        <v>30</v>
      </c>
      <c r="E44" s="99">
        <v>30</v>
      </c>
      <c r="F44" s="99">
        <v>30</v>
      </c>
    </row>
    <row r="45" spans="1:6" ht="15">
      <c r="A45" s="83" t="s">
        <v>215</v>
      </c>
      <c r="B45" s="99">
        <v>200</v>
      </c>
      <c r="C45" s="99">
        <v>200</v>
      </c>
      <c r="D45" s="99">
        <v>200</v>
      </c>
      <c r="E45" s="99">
        <v>200</v>
      </c>
      <c r="F45" s="99">
        <v>200</v>
      </c>
    </row>
    <row r="46" spans="1:6" ht="15">
      <c r="A46" s="83" t="s">
        <v>216</v>
      </c>
      <c r="B46" s="99">
        <v>40</v>
      </c>
      <c r="C46" s="99">
        <v>40</v>
      </c>
      <c r="D46" s="99">
        <v>40</v>
      </c>
      <c r="E46" s="99">
        <v>50</v>
      </c>
      <c r="F46" s="99">
        <v>50</v>
      </c>
    </row>
    <row r="47" spans="1:6" ht="15">
      <c r="A47" s="83" t="s">
        <v>217</v>
      </c>
      <c r="B47" s="99">
        <v>0</v>
      </c>
      <c r="C47" s="99">
        <v>0</v>
      </c>
      <c r="D47" s="99">
        <v>0</v>
      </c>
      <c r="E47" s="99">
        <v>0</v>
      </c>
      <c r="F47" s="99">
        <v>0</v>
      </c>
    </row>
    <row r="48" spans="1:6" ht="15">
      <c r="A48" s="83" t="s">
        <v>995</v>
      </c>
      <c r="B48" s="98">
        <v>1200</v>
      </c>
      <c r="C48" s="98">
        <v>1020</v>
      </c>
      <c r="D48" s="98">
        <v>955</v>
      </c>
      <c r="E48" s="98">
        <v>900</v>
      </c>
      <c r="F48" s="98">
        <v>850</v>
      </c>
    </row>
    <row r="49" spans="1:6" ht="15.75" thickBot="1">
      <c r="A49" s="83" t="s">
        <v>910</v>
      </c>
      <c r="B49" s="98">
        <v>0</v>
      </c>
      <c r="C49" s="98">
        <v>0</v>
      </c>
      <c r="D49" s="98">
        <v>0</v>
      </c>
      <c r="E49" s="98">
        <v>0</v>
      </c>
      <c r="F49" s="98">
        <v>0</v>
      </c>
    </row>
    <row r="50" spans="1:6" ht="16.5" thickBot="1">
      <c r="A50" s="81" t="s">
        <v>85</v>
      </c>
      <c r="B50" s="102">
        <f>SUM(B51)</f>
        <v>1497</v>
      </c>
      <c r="C50" s="102">
        <f>SUM(C51)</f>
        <v>490</v>
      </c>
      <c r="D50" s="102">
        <f>SUM(D51)</f>
        <v>1820</v>
      </c>
      <c r="E50" s="102">
        <f>SUM(E51)</f>
        <v>1900</v>
      </c>
      <c r="F50" s="102">
        <f>SUM(F51)</f>
        <v>1980</v>
      </c>
    </row>
    <row r="51" spans="1:6" ht="15.75" thickBot="1">
      <c r="A51" s="83" t="s">
        <v>1001</v>
      </c>
      <c r="B51" s="98">
        <v>1497</v>
      </c>
      <c r="C51" s="98">
        <v>490</v>
      </c>
      <c r="D51" s="98">
        <v>1820</v>
      </c>
      <c r="E51" s="98">
        <v>1900</v>
      </c>
      <c r="F51" s="98">
        <v>1980</v>
      </c>
    </row>
    <row r="52" spans="1:6" ht="16.5" thickBot="1">
      <c r="A52" s="81" t="s">
        <v>218</v>
      </c>
      <c r="B52" s="102">
        <v>54805</v>
      </c>
      <c r="C52" s="102">
        <v>22762</v>
      </c>
      <c r="D52" s="102">
        <v>8027</v>
      </c>
      <c r="E52" s="102">
        <v>7417</v>
      </c>
      <c r="F52" s="102">
        <v>7297</v>
      </c>
    </row>
    <row r="53" ht="12.75">
      <c r="A53" s="87"/>
    </row>
    <row r="54" ht="12.75">
      <c r="A54" s="87"/>
    </row>
    <row r="55" ht="12.75">
      <c r="A55" s="87"/>
    </row>
    <row r="61" ht="20.25">
      <c r="A61" s="80" t="s">
        <v>912</v>
      </c>
    </row>
    <row r="63" spans="1:6" ht="18">
      <c r="A63" s="139"/>
      <c r="B63" s="140" t="s">
        <v>227</v>
      </c>
      <c r="C63" s="140" t="s">
        <v>227</v>
      </c>
      <c r="D63" s="140" t="s">
        <v>227</v>
      </c>
      <c r="E63" s="140" t="s">
        <v>227</v>
      </c>
      <c r="F63" s="140" t="s">
        <v>227</v>
      </c>
    </row>
    <row r="64" spans="1:6" ht="18">
      <c r="A64" s="139"/>
      <c r="B64" s="140">
        <v>2003</v>
      </c>
      <c r="C64" s="140">
        <v>2004</v>
      </c>
      <c r="D64" s="140">
        <v>2005</v>
      </c>
      <c r="E64" s="140">
        <v>2006</v>
      </c>
      <c r="F64" s="140">
        <v>2007</v>
      </c>
    </row>
    <row r="65" spans="1:6" ht="16.5" thickBot="1">
      <c r="A65" s="8"/>
      <c r="B65" s="141" t="s">
        <v>189</v>
      </c>
      <c r="C65" s="141" t="s">
        <v>189</v>
      </c>
      <c r="D65" s="141" t="s">
        <v>189</v>
      </c>
      <c r="E65" s="141" t="s">
        <v>189</v>
      </c>
      <c r="F65" s="141" t="s">
        <v>189</v>
      </c>
    </row>
    <row r="66" spans="1:6" ht="16.5" thickBot="1">
      <c r="A66" s="81" t="s">
        <v>190</v>
      </c>
      <c r="B66" s="102">
        <f>SUM(B68,B69,B70)</f>
        <v>93422</v>
      </c>
      <c r="C66" s="102">
        <f>SUM(C68,C69,C70)</f>
        <v>60352</v>
      </c>
      <c r="D66" s="102">
        <f>SUM(D68,D69,D70)</f>
        <v>46932</v>
      </c>
      <c r="E66" s="102">
        <f>SUM(E68,E69,E70)</f>
        <v>45957</v>
      </c>
      <c r="F66" s="102">
        <f>SUM(F68,F69,F70)</f>
        <v>45797</v>
      </c>
    </row>
    <row r="67" spans="2:6" ht="15.75" thickBot="1">
      <c r="B67" s="96"/>
      <c r="C67" s="96"/>
      <c r="D67" s="96"/>
      <c r="E67" s="96"/>
      <c r="F67" s="96"/>
    </row>
    <row r="68" spans="1:6" ht="16.5" thickBot="1">
      <c r="A68" s="81" t="s">
        <v>191</v>
      </c>
      <c r="B68" s="102">
        <f>B8</f>
        <v>37120</v>
      </c>
      <c r="C68" s="102">
        <f>C8</f>
        <v>37100</v>
      </c>
      <c r="D68" s="102">
        <f>D8</f>
        <v>37085</v>
      </c>
      <c r="E68" s="102">
        <f>E8</f>
        <v>36640</v>
      </c>
      <c r="F68" s="102">
        <f>F8</f>
        <v>36520</v>
      </c>
    </row>
    <row r="69" spans="1:6" ht="16.5" thickBot="1">
      <c r="A69" s="81" t="s">
        <v>197</v>
      </c>
      <c r="B69" s="102">
        <f>B16</f>
        <v>55000</v>
      </c>
      <c r="C69" s="102">
        <f>C16</f>
        <v>21950</v>
      </c>
      <c r="D69" s="102">
        <f>D16</f>
        <v>8880</v>
      </c>
      <c r="E69" s="102">
        <f>E16</f>
        <v>8350</v>
      </c>
      <c r="F69" s="102">
        <f>F16</f>
        <v>8310</v>
      </c>
    </row>
    <row r="70" spans="1:6" ht="16.5" thickBot="1">
      <c r="A70" s="81" t="s">
        <v>199</v>
      </c>
      <c r="B70" s="102">
        <f>B26</f>
        <v>1302</v>
      </c>
      <c r="C70" s="102">
        <f>C26</f>
        <v>1302</v>
      </c>
      <c r="D70" s="102">
        <f>D26</f>
        <v>967</v>
      </c>
      <c r="E70" s="102">
        <f>E26</f>
        <v>967</v>
      </c>
      <c r="F70" s="102">
        <f>F26</f>
        <v>967</v>
      </c>
    </row>
    <row r="71" spans="1:6" ht="15">
      <c r="A71" s="7"/>
      <c r="B71" s="151"/>
      <c r="C71" s="151"/>
      <c r="D71" s="151"/>
      <c r="E71" s="151"/>
      <c r="F71" s="151"/>
    </row>
    <row r="72" spans="2:6" ht="15.75" thickBot="1">
      <c r="B72" s="96"/>
      <c r="C72" s="96"/>
      <c r="D72" s="96"/>
      <c r="E72" s="96"/>
      <c r="F72" s="96"/>
    </row>
    <row r="73" spans="1:6" ht="16.5" thickBot="1">
      <c r="A73" s="81" t="s">
        <v>201</v>
      </c>
      <c r="B73" s="102">
        <f>SUM(B75,B76,B78)</f>
        <v>93422</v>
      </c>
      <c r="C73" s="102">
        <f>SUM(C75,C76,C78)</f>
        <v>60352</v>
      </c>
      <c r="D73" s="102">
        <f>SUM(D75,D76,D78)</f>
        <v>46932</v>
      </c>
      <c r="E73" s="102">
        <f>SUM(E75,E76,E78)</f>
        <v>45957</v>
      </c>
      <c r="F73" s="102">
        <f>SUM(F75,F76,F78)</f>
        <v>45797</v>
      </c>
    </row>
    <row r="74" spans="2:6" ht="15.75" thickBot="1">
      <c r="B74" s="96"/>
      <c r="C74" s="96"/>
      <c r="D74" s="96"/>
      <c r="E74" s="96"/>
      <c r="F74" s="96"/>
    </row>
    <row r="75" spans="1:6" ht="16.5" thickBot="1">
      <c r="A75" s="81" t="s">
        <v>202</v>
      </c>
      <c r="B75" s="102">
        <f>B32</f>
        <v>37120</v>
      </c>
      <c r="C75" s="102">
        <f>C32</f>
        <v>37100</v>
      </c>
      <c r="D75" s="102">
        <f>D32</f>
        <v>37085</v>
      </c>
      <c r="E75" s="102">
        <f>E32</f>
        <v>36640</v>
      </c>
      <c r="F75" s="102">
        <f>F32</f>
        <v>36520</v>
      </c>
    </row>
    <row r="76" spans="1:6" ht="16.5" thickBot="1">
      <c r="A76" s="81" t="s">
        <v>85</v>
      </c>
      <c r="B76" s="102">
        <f>B50</f>
        <v>1497</v>
      </c>
      <c r="C76" s="102">
        <f>C50</f>
        <v>490</v>
      </c>
      <c r="D76" s="102">
        <f>D50</f>
        <v>1820</v>
      </c>
      <c r="E76" s="102">
        <f>E50</f>
        <v>1900</v>
      </c>
      <c r="F76" s="102">
        <f>F50</f>
        <v>1980</v>
      </c>
    </row>
    <row r="77" spans="1:6" ht="15.75" thickBot="1">
      <c r="A77" s="83" t="s">
        <v>1002</v>
      </c>
      <c r="B77" s="98">
        <f>B50</f>
        <v>1497</v>
      </c>
      <c r="C77" s="98">
        <f>C50</f>
        <v>490</v>
      </c>
      <c r="D77" s="98">
        <f>D50</f>
        <v>1820</v>
      </c>
      <c r="E77" s="98">
        <f>E50</f>
        <v>1900</v>
      </c>
      <c r="F77" s="98">
        <f>F50</f>
        <v>1980</v>
      </c>
    </row>
    <row r="78" spans="1:6" ht="16.5" thickBot="1">
      <c r="A78" s="81" t="s">
        <v>218</v>
      </c>
      <c r="B78" s="102">
        <f>B52</f>
        <v>54805</v>
      </c>
      <c r="C78" s="102">
        <f>C52</f>
        <v>22762</v>
      </c>
      <c r="D78" s="102">
        <f>D52</f>
        <v>8027</v>
      </c>
      <c r="E78" s="102">
        <f>E52</f>
        <v>7417</v>
      </c>
      <c r="F78" s="102">
        <f>F52</f>
        <v>7297</v>
      </c>
    </row>
    <row r="79" ht="12.75">
      <c r="A79" s="87"/>
    </row>
    <row r="80" ht="12.75">
      <c r="A80" s="87"/>
    </row>
    <row r="81" ht="12.75">
      <c r="A81" s="87"/>
    </row>
  </sheetData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Mrázová</cp:lastModifiedBy>
  <cp:lastPrinted>2002-05-03T06:34:21Z</cp:lastPrinted>
  <dcterms:created xsi:type="dcterms:W3CDTF">2000-12-30T17:06:54Z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